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Investiční oddělení\STAVBY\Staré Hradiště, Psinek - katodová ochrana\PD\"/>
    </mc:Choice>
  </mc:AlternateContent>
  <xr:revisionPtr revIDLastSave="0" documentId="13_ncr:1_{C264C7F5-996B-4182-91BA-0FF8C9461526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1" l="1"/>
  <c r="F72" i="1"/>
  <c r="F92" i="1" l="1"/>
  <c r="F91" i="1"/>
  <c r="F90" i="1"/>
  <c r="F86" i="1"/>
  <c r="F85" i="1"/>
  <c r="F84" i="1"/>
  <c r="F78" i="1"/>
  <c r="F77" i="1"/>
  <c r="F73" i="1"/>
  <c r="F71" i="1"/>
  <c r="F70" i="1"/>
  <c r="F69" i="1"/>
  <c r="F68" i="1"/>
  <c r="F67" i="1"/>
  <c r="F66" i="1"/>
  <c r="F65" i="1"/>
  <c r="F64" i="1"/>
  <c r="F58" i="1"/>
  <c r="F57" i="1"/>
  <c r="F56" i="1"/>
  <c r="F52" i="1"/>
  <c r="F51" i="1"/>
  <c r="F46" i="1"/>
  <c r="F45" i="1"/>
  <c r="F44" i="1"/>
  <c r="F43" i="1"/>
  <c r="F42" i="1"/>
  <c r="F41" i="1"/>
  <c r="F36" i="1"/>
  <c r="F35" i="1"/>
  <c r="F34" i="1"/>
  <c r="F33" i="1"/>
  <c r="F32" i="1"/>
  <c r="F31" i="1"/>
  <c r="F30" i="1"/>
  <c r="F26" i="1"/>
  <c r="F25" i="1"/>
  <c r="F24" i="1"/>
  <c r="F23" i="1"/>
  <c r="F22" i="1"/>
  <c r="F21" i="1"/>
  <c r="F59" i="1" l="1"/>
  <c r="F79" i="1"/>
  <c r="F93" i="1"/>
  <c r="F27" i="1"/>
  <c r="F87" i="1"/>
  <c r="F74" i="1"/>
  <c r="F37" i="1"/>
  <c r="F47" i="1"/>
  <c r="F100" i="1" s="1"/>
  <c r="F104" i="1" s="1"/>
  <c r="F53" i="1"/>
  <c r="F98" i="1" l="1"/>
  <c r="F105" i="1" s="1"/>
  <c r="F99" i="1"/>
  <c r="F103" i="1" s="1"/>
  <c r="F60" i="1"/>
  <c r="F80" i="1"/>
  <c r="F94" i="1"/>
  <c r="F101" i="1" l="1"/>
  <c r="F106" i="1"/>
  <c r="F110" i="1" s="1"/>
  <c r="F112" i="1" l="1"/>
</calcChain>
</file>

<file path=xl/sharedStrings.xml><?xml version="1.0" encoding="utf-8"?>
<sst xmlns="http://schemas.openxmlformats.org/spreadsheetml/2006/main" count="148" uniqueCount="100">
  <si>
    <t>KABELOVÉ VEDENÍ K ANODOVÉMU UZEMNĚNÍ</t>
  </si>
  <si>
    <t xml:space="preserve">instal. materiál přípojka </t>
  </si>
  <si>
    <t>CYKY 4B×10</t>
  </si>
  <si>
    <t>m</t>
  </si>
  <si>
    <t>smršťovací kabelová spojka pro průřez 4×25Al/10Cu</t>
  </si>
  <si>
    <t>Kabelová spojka smršťovací na kabely 6-25mm 1kV se šroubovými spojovači SJKV0 Ensto</t>
  </si>
  <si>
    <t>ks</t>
  </si>
  <si>
    <t>trubka kopoflex KF 09040 ru/50</t>
  </si>
  <si>
    <t>Spojka pro korugované chráničky KOPOFLEX a KOPODUR, černá barva Spojka násuvná PE pro korugované chráničky 50 mm, IP 40</t>
  </si>
  <si>
    <t>výstražná folie ru</t>
  </si>
  <si>
    <t>celkem</t>
  </si>
  <si>
    <t>zemní práce+ protažení kabelu</t>
  </si>
  <si>
    <t>kabelová rýha  300×800  (š×h)</t>
  </si>
  <si>
    <t>provedení kabelové spojky  25/16</t>
  </si>
  <si>
    <t>uložení kabelu (, protažení kabelu chráničkou, položení ochranné folie)</t>
  </si>
  <si>
    <t>výkop montážní jámy pro kabelovou spojku 1000×1000×1500 (š×h×d)</t>
  </si>
  <si>
    <t xml:space="preserve">protlak pod silnicí s chráničkou komlet průměr 63mm </t>
  </si>
  <si>
    <t>zához jámy - úprava terénu</t>
  </si>
  <si>
    <t>OBJEKT POA</t>
  </si>
  <si>
    <t>dodávka - objekt  POA s napojením na hloubkovou uzemňovací anodu HUA</t>
  </si>
  <si>
    <t xml:space="preserve">Kompaktní plastový  sloupek KOTE K2 propojovacího objektu  se s  </t>
  </si>
  <si>
    <t>samostatná svorkovnice K2 (druhá doplňková)</t>
  </si>
  <si>
    <t xml:space="preserve">průchodky  </t>
  </si>
  <si>
    <t>popis štítky</t>
  </si>
  <si>
    <t>napojení přívodů od anod a kabelu od KAO do sloupku POA (instalace, ukončení vodičů)</t>
  </si>
  <si>
    <t>pokládka připojovacího kabelu v chráničce, , položení výstražné folie</t>
  </si>
  <si>
    <t>HZS</t>
  </si>
  <si>
    <t xml:space="preserve">montáž POB, připojení kabelů k podzemním konstrukcím, elektroinstalační práce,  </t>
  </si>
  <si>
    <t xml:space="preserve">celkem    </t>
  </si>
  <si>
    <t>zemní práce instalace sloupku POA a jeho propojení s HUA</t>
  </si>
  <si>
    <t xml:space="preserve"> výkopové práce pro propojení objektu POA a a anodového uzemnění  rýha 300×300</t>
  </si>
  <si>
    <t xml:space="preserve"> výkopové práce   pro základy sloupků PKO  (h×š×d) 600×600×600</t>
  </si>
  <si>
    <t>zához kabelové rýhy - úprava terénu</t>
  </si>
  <si>
    <t>celkem POA s napojením na HUA</t>
  </si>
  <si>
    <t>VRTY HUA</t>
  </si>
  <si>
    <t>dodávka - vrty hloubkové uzemňovací anody (provedení vrtů, montáž a vystrojení HUA)</t>
  </si>
  <si>
    <t>pažení spodní části vrtu -  6m ocelová trubka  219×8 průměr/tloušťka</t>
  </si>
  <si>
    <t xml:space="preserve">ks </t>
  </si>
  <si>
    <t>pažení horní  části vrtu -  2m PVC trubka    OSMA KGEM s hrdlem SN4 DN250-  tl 3,2mm</t>
  </si>
  <si>
    <t>Poklop Hermelock HE 400 L</t>
  </si>
  <si>
    <t>trubka PPE průměr 50 pro zavěšení FeSi tyčí</t>
  </si>
  <si>
    <t xml:space="preserve"> </t>
  </si>
  <si>
    <t>FeSi tyče délka1500mm průměr 50mm hmotnost 20kg</t>
  </si>
  <si>
    <t>Nylonové lano 6mm pro spouštění FeSi tyčí cívka 100m</t>
  </si>
  <si>
    <t>svorkovnice propojení fersilitových tyčí plast IP 56 včetně svorkovnice a průchodek</t>
  </si>
  <si>
    <t>koksová drť frakce 2÷15mm</t>
  </si>
  <si>
    <t>m3</t>
  </si>
  <si>
    <t>montážsvorkovnice HUA, připojení kabelů FeSi do svorkovnice, elektroinstalační práce, napojení vodičů na ocelovou pažnici, obsyp kosovou drtí</t>
  </si>
  <si>
    <t>kontrola galvanických spojů</t>
  </si>
  <si>
    <t>hod</t>
  </si>
  <si>
    <t>provedení vrtu bez vystrojení</t>
  </si>
  <si>
    <t>provedení vrtu bez pažení a výstroje průměr 250mm</t>
  </si>
  <si>
    <t>provedení vrtu bez pažení a výstroje průměr 300mm</t>
  </si>
  <si>
    <t>dodávka celkem HUA</t>
  </si>
  <si>
    <t>OCHRANNÁ ZÍDKA</t>
  </si>
  <si>
    <t>dodávka - ochranná zídka</t>
  </si>
  <si>
    <t>Ztracené bednění DITON 20 500×200×250 mm</t>
  </si>
  <si>
    <t>beton C12/15; X0; S3; Dmax 22 mm 25kg</t>
  </si>
  <si>
    <t>Tyč betonářská ocelová průměr 6 mm délka 6 m</t>
  </si>
  <si>
    <t>stavba ochranné zídky</t>
  </si>
  <si>
    <t xml:space="preserve"> výkopové práce pro základ zídky rýha 300×300</t>
  </si>
  <si>
    <t>podkladní vyrovnávací betonová vrstva pro pokládku segmentů ztraceného bednění</t>
  </si>
  <si>
    <t>stavba ochranné zídky ze segmentů ztraceného bednění výška 0,5m</t>
  </si>
  <si>
    <t>dodávka celkem ochranná zídka</t>
  </si>
  <si>
    <t>Rekapitulace</t>
  </si>
  <si>
    <t>I   montáž</t>
  </si>
  <si>
    <t>II materiál</t>
  </si>
  <si>
    <t>III dodávka  (sloupek POA)</t>
  </si>
  <si>
    <t>ZRN</t>
  </si>
  <si>
    <t>3% na podružný materiál z pol. II</t>
  </si>
  <si>
    <t>doprava 3,6% z pol. III</t>
  </si>
  <si>
    <t>přesuny 5% z pol. I</t>
  </si>
  <si>
    <t>PPV 6% z pol. I a II</t>
  </si>
  <si>
    <t>vytyčení stávajícího kabelu k anodovému uzemnění pro místo kabelové spojky</t>
  </si>
  <si>
    <t>autorský dozor HZS</t>
  </si>
  <si>
    <t>nastavení parametrů SKAO -   vypracování tech. zprávy o provozu systému s polarizační křivkou vodovodu  HZS</t>
  </si>
  <si>
    <t>výkop montážní jámy pro protlak 1000×1000×1500 (š×h×d)</t>
  </si>
  <si>
    <t>SOUPIS PRACÍ</t>
  </si>
  <si>
    <t>Stavba:</t>
  </si>
  <si>
    <t>Objekt:</t>
  </si>
  <si>
    <t>Místo:</t>
  </si>
  <si>
    <t>Datum:</t>
  </si>
  <si>
    <t>Zadavatel:</t>
  </si>
  <si>
    <t>Projektant:</t>
  </si>
  <si>
    <t>Zhotovitel:</t>
  </si>
  <si>
    <t>Zpracovatel:</t>
  </si>
  <si>
    <t>Staré Hradiště, Psinek - katodová ochrana</t>
  </si>
  <si>
    <t>Staré Hradiště</t>
  </si>
  <si>
    <t>Vodovody a kanalizace Pardubice, a.s.</t>
  </si>
  <si>
    <t>Hradecká elektrotechnická kancelář</t>
  </si>
  <si>
    <t>Libor Kovařík</t>
  </si>
  <si>
    <t>Náklady soupisu celkem</t>
  </si>
  <si>
    <t>J.cena [CZK]</t>
  </si>
  <si>
    <t>Cena celkem [CZK]</t>
  </si>
  <si>
    <t>MJ</t>
  </si>
  <si>
    <t>Množství</t>
  </si>
  <si>
    <t>Popis</t>
  </si>
  <si>
    <t>PČ</t>
  </si>
  <si>
    <r>
      <t>kabel CYKY 2x6mm</t>
    </r>
    <r>
      <rPr>
        <vertAlign val="superscript"/>
        <sz val="10"/>
        <rFont val="Arial CE"/>
        <family val="2"/>
        <charset val="238"/>
      </rPr>
      <t>2</t>
    </r>
  </si>
  <si>
    <t>Montáž POA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</si>
</sst>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42" formatCode="_-* #,##0\ &quot;Kč&quot;_-;\-* #,##0\ &quot;Kč&quot;_-;_-* &quot;-&quot;\ &quot;Kč&quot;_-;_-@_-"/>
    <numFmt numFmtId="164" formatCode="dd\.mm\.yyyy"/>
  </numFmts>
  <fonts count="19" x14ac:knownFonts="1">
    <font>
      <sz val="11"/>
      <color theme="1"/>
      <name val="Calibri"/>
      <family val="2"/>
      <charset val="238"/>
      <scheme val="minor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9"/>
      <color rgb="FF404040"/>
      <name val="Arial"/>
      <family val="2"/>
      <charset val="238"/>
    </font>
    <font>
      <b/>
      <sz val="14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2"/>
      <color rgb="FF960000"/>
      <name val="Arial CE"/>
    </font>
    <font>
      <b/>
      <sz val="12"/>
      <color rgb="FF003366"/>
      <name val="Arial CE"/>
      <charset val="238"/>
    </font>
    <font>
      <b/>
      <sz val="9"/>
      <name val="Arial CE"/>
      <charset val="238"/>
    </font>
    <font>
      <sz val="9"/>
      <name val="Arial CE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rgb="FF333333"/>
      <name val="Arial"/>
      <family val="2"/>
      <charset val="238"/>
    </font>
    <font>
      <vertAlign val="superscript"/>
      <sz val="10"/>
      <name val="Arial CE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1" fontId="1" fillId="0" borderId="0" xfId="0" applyNumberFormat="1" applyFont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vertical="justify" wrapText="1"/>
    </xf>
    <xf numFmtId="0" fontId="3" fillId="0" borderId="0" xfId="0" applyFont="1" applyAlignment="1">
      <alignment vertical="justify" wrapText="1"/>
    </xf>
    <xf numFmtId="3" fontId="3" fillId="0" borderId="0" xfId="0" applyNumberFormat="1" applyFont="1" applyAlignment="1">
      <alignment horizontal="center" vertical="center" wrapText="1"/>
    </xf>
    <xf numFmtId="42" fontId="3" fillId="0" borderId="0" xfId="0" applyNumberFormat="1" applyFont="1" applyAlignment="1">
      <alignment vertical="center" wrapText="1"/>
    </xf>
    <xf numFmtId="42" fontId="3" fillId="0" borderId="0" xfId="0" applyNumberFormat="1" applyFont="1" applyAlignment="1">
      <alignment vertical="center" wrapText="1"/>
    </xf>
    <xf numFmtId="0" fontId="1" fillId="0" borderId="0" xfId="0" applyFont="1" applyAlignment="1">
      <alignment horizontal="center" wrapText="1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164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7" fontId="0" fillId="0" borderId="0" xfId="0" applyNumberFormat="1" applyAlignment="1">
      <alignment vertical="center"/>
    </xf>
    <xf numFmtId="3" fontId="1" fillId="0" borderId="0" xfId="0" applyNumberFormat="1" applyFont="1" applyAlignment="1">
      <alignment vertical="center" wrapText="1"/>
    </xf>
    <xf numFmtId="3" fontId="3" fillId="0" borderId="0" xfId="0" applyNumberFormat="1" applyFont="1" applyAlignment="1">
      <alignment vertical="center" wrapText="1"/>
    </xf>
    <xf numFmtId="2" fontId="1" fillId="0" borderId="0" xfId="0" applyNumberFormat="1" applyFont="1" applyAlignment="1">
      <alignment vertical="center" wrapText="1"/>
    </xf>
    <xf numFmtId="2" fontId="3" fillId="0" borderId="0" xfId="0" applyNumberFormat="1" applyFont="1" applyAlignment="1">
      <alignment vertical="center" wrapText="1"/>
    </xf>
    <xf numFmtId="0" fontId="9" fillId="0" borderId="0" xfId="0" applyFont="1" applyAlignment="1">
      <alignment horizontal="left" vertical="center"/>
    </xf>
    <xf numFmtId="4" fontId="9" fillId="0" borderId="0" xfId="0" applyNumberFormat="1" applyFont="1"/>
    <xf numFmtId="0" fontId="10" fillId="0" borderId="0" xfId="0" applyFont="1" applyAlignment="1">
      <alignment horizontal="left"/>
    </xf>
    <xf numFmtId="3" fontId="11" fillId="0" borderId="0" xfId="0" applyNumberFormat="1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4" fontId="10" fillId="0" borderId="0" xfId="0" applyNumberFormat="1" applyFont="1"/>
    <xf numFmtId="0" fontId="12" fillId="2" borderId="15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3" fillId="0" borderId="7" xfId="0" applyFont="1" applyBorder="1" applyAlignment="1">
      <alignment horizontal="center" wrapText="1"/>
    </xf>
    <xf numFmtId="0" fontId="14" fillId="0" borderId="0" xfId="0" applyFont="1" applyBorder="1" applyAlignment="1">
      <alignment wrapText="1"/>
    </xf>
    <xf numFmtId="0" fontId="13" fillId="0" borderId="0" xfId="0" applyFont="1" applyAlignment="1">
      <alignment horizontal="center" vertical="center" wrapText="1"/>
    </xf>
    <xf numFmtId="1" fontId="13" fillId="0" borderId="6" xfId="0" applyNumberFormat="1" applyFont="1" applyBorder="1" applyAlignment="1">
      <alignment horizontal="right" vertical="center" wrapText="1"/>
    </xf>
    <xf numFmtId="0" fontId="13" fillId="0" borderId="1" xfId="0" applyFont="1" applyBorder="1" applyAlignment="1">
      <alignment horizontal="center" wrapText="1"/>
    </xf>
    <xf numFmtId="0" fontId="13" fillId="0" borderId="13" xfId="0" applyFont="1" applyBorder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right" vertical="center" wrapText="1"/>
    </xf>
    <xf numFmtId="0" fontId="15" fillId="0" borderId="13" xfId="0" applyFont="1" applyBorder="1" applyAlignment="1">
      <alignment wrapText="1"/>
    </xf>
    <xf numFmtId="0" fontId="13" fillId="0" borderId="11" xfId="0" applyFont="1" applyBorder="1" applyAlignment="1">
      <alignment horizontal="center" wrapText="1"/>
    </xf>
    <xf numFmtId="0" fontId="14" fillId="0" borderId="13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1" fontId="14" fillId="0" borderId="1" xfId="0" applyNumberFormat="1" applyFont="1" applyBorder="1" applyAlignment="1">
      <alignment horizontal="right" vertical="center" wrapText="1"/>
    </xf>
    <xf numFmtId="0" fontId="13" fillId="0" borderId="2" xfId="0" applyFont="1" applyBorder="1" applyAlignment="1">
      <alignment horizont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center" wrapText="1"/>
    </xf>
    <xf numFmtId="1" fontId="14" fillId="0" borderId="4" xfId="0" applyNumberFormat="1" applyFont="1" applyBorder="1" applyAlignment="1">
      <alignment horizontal="right" vertical="center" wrapText="1"/>
    </xf>
    <xf numFmtId="0" fontId="14" fillId="0" borderId="8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center" vertical="center" wrapText="1"/>
    </xf>
    <xf numFmtId="1" fontId="14" fillId="0" borderId="9" xfId="0" applyNumberFormat="1" applyFont="1" applyBorder="1" applyAlignment="1">
      <alignment horizontal="right" vertical="center" wrapText="1"/>
    </xf>
    <xf numFmtId="0" fontId="13" fillId="0" borderId="9" xfId="0" applyFont="1" applyBorder="1" applyAlignment="1">
      <alignment wrapText="1"/>
    </xf>
    <xf numFmtId="0" fontId="13" fillId="0" borderId="10" xfId="0" applyFont="1" applyBorder="1" applyAlignment="1">
      <alignment horizontal="center" vertical="center" wrapText="1"/>
    </xf>
    <xf numFmtId="1" fontId="13" fillId="0" borderId="10" xfId="0" applyNumberFormat="1" applyFont="1" applyBorder="1" applyAlignment="1">
      <alignment horizontal="right" vertical="center" wrapText="1"/>
    </xf>
    <xf numFmtId="0" fontId="13" fillId="0" borderId="13" xfId="0" applyFont="1" applyBorder="1" applyAlignment="1">
      <alignment vertical="center" wrapText="1"/>
    </xf>
    <xf numFmtId="0" fontId="13" fillId="0" borderId="3" xfId="0" applyFont="1" applyBorder="1" applyAlignment="1">
      <alignment horizontal="center" vertical="center" wrapText="1"/>
    </xf>
    <xf numFmtId="1" fontId="13" fillId="0" borderId="4" xfId="0" applyNumberFormat="1" applyFont="1" applyBorder="1" applyAlignment="1">
      <alignment horizontal="right" vertical="center" wrapText="1"/>
    </xf>
    <xf numFmtId="0" fontId="14" fillId="0" borderId="3" xfId="0" applyFont="1" applyBorder="1" applyAlignment="1">
      <alignment wrapText="1"/>
    </xf>
    <xf numFmtId="0" fontId="14" fillId="0" borderId="9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1" fontId="13" fillId="0" borderId="0" xfId="0" applyNumberFormat="1" applyFont="1" applyAlignment="1">
      <alignment horizontal="right" vertical="center" wrapText="1"/>
    </xf>
    <xf numFmtId="0" fontId="13" fillId="0" borderId="13" xfId="0" applyFont="1" applyBorder="1" applyAlignment="1">
      <alignment horizontal="left" vertical="center" wrapText="1"/>
    </xf>
    <xf numFmtId="0" fontId="18" fillId="0" borderId="13" xfId="0" applyFont="1" applyBorder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1" fontId="18" fillId="0" borderId="1" xfId="0" applyNumberFormat="1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/>
    </xf>
    <xf numFmtId="0" fontId="18" fillId="0" borderId="0" xfId="0" applyFont="1" applyBorder="1" applyAlignment="1">
      <alignment wrapText="1"/>
    </xf>
    <xf numFmtId="1" fontId="18" fillId="0" borderId="6" xfId="0" applyNumberFormat="1" applyFont="1" applyBorder="1" applyAlignment="1">
      <alignment vertical="center" wrapText="1"/>
    </xf>
    <xf numFmtId="6" fontId="13" fillId="0" borderId="1" xfId="0" applyNumberFormat="1" applyFont="1" applyBorder="1" applyAlignment="1">
      <alignment horizontal="center" vertical="center"/>
    </xf>
    <xf numFmtId="0" fontId="13" fillId="0" borderId="4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4" fillId="0" borderId="0" xfId="0" applyFont="1" applyAlignment="1">
      <alignment horizontal="left" vertical="justify" wrapText="1"/>
    </xf>
    <xf numFmtId="0" fontId="10" fillId="0" borderId="3" xfId="0" applyFont="1" applyBorder="1" applyAlignment="1">
      <alignment horizontal="left"/>
    </xf>
    <xf numFmtId="0" fontId="13" fillId="0" borderId="5" xfId="0" applyFont="1" applyBorder="1" applyAlignment="1">
      <alignment horizontal="center" wrapText="1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 wrapText="1"/>
    </xf>
    <xf numFmtId="1" fontId="14" fillId="0" borderId="13" xfId="0" applyNumberFormat="1" applyFont="1" applyBorder="1" applyAlignment="1">
      <alignment horizontal="right" vertical="center" wrapText="1"/>
    </xf>
    <xf numFmtId="0" fontId="13" fillId="0" borderId="3" xfId="0" applyFont="1" applyBorder="1" applyAlignment="1">
      <alignment vertical="center" wrapText="1"/>
    </xf>
    <xf numFmtId="0" fontId="14" fillId="0" borderId="8" xfId="0" applyFont="1" applyBorder="1" applyAlignment="1">
      <alignment wrapText="1"/>
    </xf>
    <xf numFmtId="0" fontId="13" fillId="0" borderId="8" xfId="0" applyFont="1" applyBorder="1" applyAlignment="1">
      <alignment horizontal="center" vertical="center" wrapText="1"/>
    </xf>
    <xf numFmtId="1" fontId="13" fillId="0" borderId="9" xfId="0" applyNumberFormat="1" applyFont="1" applyBorder="1" applyAlignment="1">
      <alignment horizontal="right" vertical="center" wrapText="1"/>
    </xf>
    <xf numFmtId="1" fontId="17" fillId="0" borderId="13" xfId="0" applyNumberFormat="1" applyFont="1" applyBorder="1" applyAlignment="1">
      <alignment horizontal="right" vertical="center" wrapText="1"/>
    </xf>
    <xf numFmtId="1" fontId="13" fillId="0" borderId="9" xfId="0" applyNumberFormat="1" applyFont="1" applyBorder="1" applyAlignment="1">
      <alignment wrapText="1"/>
    </xf>
    <xf numFmtId="0" fontId="18" fillId="0" borderId="0" xfId="0" applyFont="1" applyBorder="1" applyAlignment="1">
      <alignment horizontal="center" vertical="center" wrapText="1"/>
    </xf>
    <xf numFmtId="1" fontId="14" fillId="0" borderId="4" xfId="0" applyNumberFormat="1" applyFont="1" applyBorder="1" applyAlignment="1">
      <alignment horizontal="right" wrapText="1"/>
    </xf>
    <xf numFmtId="0" fontId="13" fillId="3" borderId="10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3" fillId="0" borderId="17" xfId="0" applyFont="1" applyBorder="1" applyAlignment="1">
      <alignment vertical="justify" wrapText="1"/>
    </xf>
    <xf numFmtId="3" fontId="13" fillId="0" borderId="17" xfId="0" applyNumberFormat="1" applyFont="1" applyBorder="1" applyAlignment="1">
      <alignment vertical="center" wrapText="1"/>
    </xf>
    <xf numFmtId="0" fontId="13" fillId="0" borderId="17" xfId="0" applyFont="1" applyBorder="1" applyAlignment="1">
      <alignment horizontal="center" vertical="center" wrapText="1"/>
    </xf>
    <xf numFmtId="2" fontId="13" fillId="0" borderId="17" xfId="0" applyNumberFormat="1" applyFont="1" applyBorder="1" applyAlignment="1">
      <alignment vertical="center" wrapText="1"/>
    </xf>
    <xf numFmtId="2" fontId="13" fillId="3" borderId="17" xfId="0" applyNumberFormat="1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12"/>
  <sheetViews>
    <sheetView tabSelected="1" showWhiteSpace="0" zoomScaleNormal="100" zoomScaleSheetLayoutView="10" workbookViewId="0">
      <selection activeCell="F18" sqref="F18"/>
    </sheetView>
  </sheetViews>
  <sheetFormatPr defaultRowHeight="12" x14ac:dyDescent="0.2"/>
  <cols>
    <col min="1" max="1" width="5.28515625" style="13" customWidth="1"/>
    <col min="2" max="2" width="57.5703125" style="2" bestFit="1" customWidth="1"/>
    <col min="3" max="5" width="12" style="3" customWidth="1"/>
    <col min="6" max="6" width="15" style="4" customWidth="1"/>
    <col min="7" max="7" width="1.5703125" style="1" bestFit="1" customWidth="1"/>
    <col min="8" max="8" width="9.140625" style="1"/>
    <col min="9" max="9" width="61" style="1" bestFit="1" customWidth="1"/>
    <col min="10" max="257" width="9.140625" style="1"/>
    <col min="258" max="258" width="57.5703125" style="1" bestFit="1" customWidth="1"/>
    <col min="259" max="259" width="4.5703125" style="1" bestFit="1" customWidth="1"/>
    <col min="260" max="260" width="5.7109375" style="1" bestFit="1" customWidth="1"/>
    <col min="261" max="261" width="7.7109375" style="1" customWidth="1"/>
    <col min="262" max="262" width="7.5703125" style="1" bestFit="1" customWidth="1"/>
    <col min="263" max="263" width="1.5703125" style="1" bestFit="1" customWidth="1"/>
    <col min="264" max="264" width="9.140625" style="1"/>
    <col min="265" max="265" width="61" style="1" bestFit="1" customWidth="1"/>
    <col min="266" max="513" width="9.140625" style="1"/>
    <col min="514" max="514" width="57.5703125" style="1" bestFit="1" customWidth="1"/>
    <col min="515" max="515" width="4.5703125" style="1" bestFit="1" customWidth="1"/>
    <col min="516" max="516" width="5.7109375" style="1" bestFit="1" customWidth="1"/>
    <col min="517" max="517" width="7.7109375" style="1" customWidth="1"/>
    <col min="518" max="518" width="7.5703125" style="1" bestFit="1" customWidth="1"/>
    <col min="519" max="519" width="1.5703125" style="1" bestFit="1" customWidth="1"/>
    <col min="520" max="520" width="9.140625" style="1"/>
    <col min="521" max="521" width="61" style="1" bestFit="1" customWidth="1"/>
    <col min="522" max="769" width="9.140625" style="1"/>
    <col min="770" max="770" width="57.5703125" style="1" bestFit="1" customWidth="1"/>
    <col min="771" max="771" width="4.5703125" style="1" bestFit="1" customWidth="1"/>
    <col min="772" max="772" width="5.7109375" style="1" bestFit="1" customWidth="1"/>
    <col min="773" max="773" width="7.7109375" style="1" customWidth="1"/>
    <col min="774" max="774" width="7.5703125" style="1" bestFit="1" customWidth="1"/>
    <col min="775" max="775" width="1.5703125" style="1" bestFit="1" customWidth="1"/>
    <col min="776" max="776" width="9.140625" style="1"/>
    <col min="777" max="777" width="61" style="1" bestFit="1" customWidth="1"/>
    <col min="778" max="1025" width="9.140625" style="1"/>
    <col min="1026" max="1026" width="57.5703125" style="1" bestFit="1" customWidth="1"/>
    <col min="1027" max="1027" width="4.5703125" style="1" bestFit="1" customWidth="1"/>
    <col min="1028" max="1028" width="5.7109375" style="1" bestFit="1" customWidth="1"/>
    <col min="1029" max="1029" width="7.7109375" style="1" customWidth="1"/>
    <col min="1030" max="1030" width="7.5703125" style="1" bestFit="1" customWidth="1"/>
    <col min="1031" max="1031" width="1.5703125" style="1" bestFit="1" customWidth="1"/>
    <col min="1032" max="1032" width="9.140625" style="1"/>
    <col min="1033" max="1033" width="61" style="1" bestFit="1" customWidth="1"/>
    <col min="1034" max="1281" width="9.140625" style="1"/>
    <col min="1282" max="1282" width="57.5703125" style="1" bestFit="1" customWidth="1"/>
    <col min="1283" max="1283" width="4.5703125" style="1" bestFit="1" customWidth="1"/>
    <col min="1284" max="1284" width="5.7109375" style="1" bestFit="1" customWidth="1"/>
    <col min="1285" max="1285" width="7.7109375" style="1" customWidth="1"/>
    <col min="1286" max="1286" width="7.5703125" style="1" bestFit="1" customWidth="1"/>
    <col min="1287" max="1287" width="1.5703125" style="1" bestFit="1" customWidth="1"/>
    <col min="1288" max="1288" width="9.140625" style="1"/>
    <col min="1289" max="1289" width="61" style="1" bestFit="1" customWidth="1"/>
    <col min="1290" max="1537" width="9.140625" style="1"/>
    <col min="1538" max="1538" width="57.5703125" style="1" bestFit="1" customWidth="1"/>
    <col min="1539" max="1539" width="4.5703125" style="1" bestFit="1" customWidth="1"/>
    <col min="1540" max="1540" width="5.7109375" style="1" bestFit="1" customWidth="1"/>
    <col min="1541" max="1541" width="7.7109375" style="1" customWidth="1"/>
    <col min="1542" max="1542" width="7.5703125" style="1" bestFit="1" customWidth="1"/>
    <col min="1543" max="1543" width="1.5703125" style="1" bestFit="1" customWidth="1"/>
    <col min="1544" max="1544" width="9.140625" style="1"/>
    <col min="1545" max="1545" width="61" style="1" bestFit="1" customWidth="1"/>
    <col min="1546" max="1793" width="9.140625" style="1"/>
    <col min="1794" max="1794" width="57.5703125" style="1" bestFit="1" customWidth="1"/>
    <col min="1795" max="1795" width="4.5703125" style="1" bestFit="1" customWidth="1"/>
    <col min="1796" max="1796" width="5.7109375" style="1" bestFit="1" customWidth="1"/>
    <col min="1797" max="1797" width="7.7109375" style="1" customWidth="1"/>
    <col min="1798" max="1798" width="7.5703125" style="1" bestFit="1" customWidth="1"/>
    <col min="1799" max="1799" width="1.5703125" style="1" bestFit="1" customWidth="1"/>
    <col min="1800" max="1800" width="9.140625" style="1"/>
    <col min="1801" max="1801" width="61" style="1" bestFit="1" customWidth="1"/>
    <col min="1802" max="2049" width="9.140625" style="1"/>
    <col min="2050" max="2050" width="57.5703125" style="1" bestFit="1" customWidth="1"/>
    <col min="2051" max="2051" width="4.5703125" style="1" bestFit="1" customWidth="1"/>
    <col min="2052" max="2052" width="5.7109375" style="1" bestFit="1" customWidth="1"/>
    <col min="2053" max="2053" width="7.7109375" style="1" customWidth="1"/>
    <col min="2054" max="2054" width="7.5703125" style="1" bestFit="1" customWidth="1"/>
    <col min="2055" max="2055" width="1.5703125" style="1" bestFit="1" customWidth="1"/>
    <col min="2056" max="2056" width="9.140625" style="1"/>
    <col min="2057" max="2057" width="61" style="1" bestFit="1" customWidth="1"/>
    <col min="2058" max="2305" width="9.140625" style="1"/>
    <col min="2306" max="2306" width="57.5703125" style="1" bestFit="1" customWidth="1"/>
    <col min="2307" max="2307" width="4.5703125" style="1" bestFit="1" customWidth="1"/>
    <col min="2308" max="2308" width="5.7109375" style="1" bestFit="1" customWidth="1"/>
    <col min="2309" max="2309" width="7.7109375" style="1" customWidth="1"/>
    <col min="2310" max="2310" width="7.5703125" style="1" bestFit="1" customWidth="1"/>
    <col min="2311" max="2311" width="1.5703125" style="1" bestFit="1" customWidth="1"/>
    <col min="2312" max="2312" width="9.140625" style="1"/>
    <col min="2313" max="2313" width="61" style="1" bestFit="1" customWidth="1"/>
    <col min="2314" max="2561" width="9.140625" style="1"/>
    <col min="2562" max="2562" width="57.5703125" style="1" bestFit="1" customWidth="1"/>
    <col min="2563" max="2563" width="4.5703125" style="1" bestFit="1" customWidth="1"/>
    <col min="2564" max="2564" width="5.7109375" style="1" bestFit="1" customWidth="1"/>
    <col min="2565" max="2565" width="7.7109375" style="1" customWidth="1"/>
    <col min="2566" max="2566" width="7.5703125" style="1" bestFit="1" customWidth="1"/>
    <col min="2567" max="2567" width="1.5703125" style="1" bestFit="1" customWidth="1"/>
    <col min="2568" max="2568" width="9.140625" style="1"/>
    <col min="2569" max="2569" width="61" style="1" bestFit="1" customWidth="1"/>
    <col min="2570" max="2817" width="9.140625" style="1"/>
    <col min="2818" max="2818" width="57.5703125" style="1" bestFit="1" customWidth="1"/>
    <col min="2819" max="2819" width="4.5703125" style="1" bestFit="1" customWidth="1"/>
    <col min="2820" max="2820" width="5.7109375" style="1" bestFit="1" customWidth="1"/>
    <col min="2821" max="2821" width="7.7109375" style="1" customWidth="1"/>
    <col min="2822" max="2822" width="7.5703125" style="1" bestFit="1" customWidth="1"/>
    <col min="2823" max="2823" width="1.5703125" style="1" bestFit="1" customWidth="1"/>
    <col min="2824" max="2824" width="9.140625" style="1"/>
    <col min="2825" max="2825" width="61" style="1" bestFit="1" customWidth="1"/>
    <col min="2826" max="3073" width="9.140625" style="1"/>
    <col min="3074" max="3074" width="57.5703125" style="1" bestFit="1" customWidth="1"/>
    <col min="3075" max="3075" width="4.5703125" style="1" bestFit="1" customWidth="1"/>
    <col min="3076" max="3076" width="5.7109375" style="1" bestFit="1" customWidth="1"/>
    <col min="3077" max="3077" width="7.7109375" style="1" customWidth="1"/>
    <col min="3078" max="3078" width="7.5703125" style="1" bestFit="1" customWidth="1"/>
    <col min="3079" max="3079" width="1.5703125" style="1" bestFit="1" customWidth="1"/>
    <col min="3080" max="3080" width="9.140625" style="1"/>
    <col min="3081" max="3081" width="61" style="1" bestFit="1" customWidth="1"/>
    <col min="3082" max="3329" width="9.140625" style="1"/>
    <col min="3330" max="3330" width="57.5703125" style="1" bestFit="1" customWidth="1"/>
    <col min="3331" max="3331" width="4.5703125" style="1" bestFit="1" customWidth="1"/>
    <col min="3332" max="3332" width="5.7109375" style="1" bestFit="1" customWidth="1"/>
    <col min="3333" max="3333" width="7.7109375" style="1" customWidth="1"/>
    <col min="3334" max="3334" width="7.5703125" style="1" bestFit="1" customWidth="1"/>
    <col min="3335" max="3335" width="1.5703125" style="1" bestFit="1" customWidth="1"/>
    <col min="3336" max="3336" width="9.140625" style="1"/>
    <col min="3337" max="3337" width="61" style="1" bestFit="1" customWidth="1"/>
    <col min="3338" max="3585" width="9.140625" style="1"/>
    <col min="3586" max="3586" width="57.5703125" style="1" bestFit="1" customWidth="1"/>
    <col min="3587" max="3587" width="4.5703125" style="1" bestFit="1" customWidth="1"/>
    <col min="3588" max="3588" width="5.7109375" style="1" bestFit="1" customWidth="1"/>
    <col min="3589" max="3589" width="7.7109375" style="1" customWidth="1"/>
    <col min="3590" max="3590" width="7.5703125" style="1" bestFit="1" customWidth="1"/>
    <col min="3591" max="3591" width="1.5703125" style="1" bestFit="1" customWidth="1"/>
    <col min="3592" max="3592" width="9.140625" style="1"/>
    <col min="3593" max="3593" width="61" style="1" bestFit="1" customWidth="1"/>
    <col min="3594" max="3841" width="9.140625" style="1"/>
    <col min="3842" max="3842" width="57.5703125" style="1" bestFit="1" customWidth="1"/>
    <col min="3843" max="3843" width="4.5703125" style="1" bestFit="1" customWidth="1"/>
    <col min="3844" max="3844" width="5.7109375" style="1" bestFit="1" customWidth="1"/>
    <col min="3845" max="3845" width="7.7109375" style="1" customWidth="1"/>
    <col min="3846" max="3846" width="7.5703125" style="1" bestFit="1" customWidth="1"/>
    <col min="3847" max="3847" width="1.5703125" style="1" bestFit="1" customWidth="1"/>
    <col min="3848" max="3848" width="9.140625" style="1"/>
    <col min="3849" max="3849" width="61" style="1" bestFit="1" customWidth="1"/>
    <col min="3850" max="4097" width="9.140625" style="1"/>
    <col min="4098" max="4098" width="57.5703125" style="1" bestFit="1" customWidth="1"/>
    <col min="4099" max="4099" width="4.5703125" style="1" bestFit="1" customWidth="1"/>
    <col min="4100" max="4100" width="5.7109375" style="1" bestFit="1" customWidth="1"/>
    <col min="4101" max="4101" width="7.7109375" style="1" customWidth="1"/>
    <col min="4102" max="4102" width="7.5703125" style="1" bestFit="1" customWidth="1"/>
    <col min="4103" max="4103" width="1.5703125" style="1" bestFit="1" customWidth="1"/>
    <col min="4104" max="4104" width="9.140625" style="1"/>
    <col min="4105" max="4105" width="61" style="1" bestFit="1" customWidth="1"/>
    <col min="4106" max="4353" width="9.140625" style="1"/>
    <col min="4354" max="4354" width="57.5703125" style="1" bestFit="1" customWidth="1"/>
    <col min="4355" max="4355" width="4.5703125" style="1" bestFit="1" customWidth="1"/>
    <col min="4356" max="4356" width="5.7109375" style="1" bestFit="1" customWidth="1"/>
    <col min="4357" max="4357" width="7.7109375" style="1" customWidth="1"/>
    <col min="4358" max="4358" width="7.5703125" style="1" bestFit="1" customWidth="1"/>
    <col min="4359" max="4359" width="1.5703125" style="1" bestFit="1" customWidth="1"/>
    <col min="4360" max="4360" width="9.140625" style="1"/>
    <col min="4361" max="4361" width="61" style="1" bestFit="1" customWidth="1"/>
    <col min="4362" max="4609" width="9.140625" style="1"/>
    <col min="4610" max="4610" width="57.5703125" style="1" bestFit="1" customWidth="1"/>
    <col min="4611" max="4611" width="4.5703125" style="1" bestFit="1" customWidth="1"/>
    <col min="4612" max="4612" width="5.7109375" style="1" bestFit="1" customWidth="1"/>
    <col min="4613" max="4613" width="7.7109375" style="1" customWidth="1"/>
    <col min="4614" max="4614" width="7.5703125" style="1" bestFit="1" customWidth="1"/>
    <col min="4615" max="4615" width="1.5703125" style="1" bestFit="1" customWidth="1"/>
    <col min="4616" max="4616" width="9.140625" style="1"/>
    <col min="4617" max="4617" width="61" style="1" bestFit="1" customWidth="1"/>
    <col min="4618" max="4865" width="9.140625" style="1"/>
    <col min="4866" max="4866" width="57.5703125" style="1" bestFit="1" customWidth="1"/>
    <col min="4867" max="4867" width="4.5703125" style="1" bestFit="1" customWidth="1"/>
    <col min="4868" max="4868" width="5.7109375" style="1" bestFit="1" customWidth="1"/>
    <col min="4869" max="4869" width="7.7109375" style="1" customWidth="1"/>
    <col min="4870" max="4870" width="7.5703125" style="1" bestFit="1" customWidth="1"/>
    <col min="4871" max="4871" width="1.5703125" style="1" bestFit="1" customWidth="1"/>
    <col min="4872" max="4872" width="9.140625" style="1"/>
    <col min="4873" max="4873" width="61" style="1" bestFit="1" customWidth="1"/>
    <col min="4874" max="5121" width="9.140625" style="1"/>
    <col min="5122" max="5122" width="57.5703125" style="1" bestFit="1" customWidth="1"/>
    <col min="5123" max="5123" width="4.5703125" style="1" bestFit="1" customWidth="1"/>
    <col min="5124" max="5124" width="5.7109375" style="1" bestFit="1" customWidth="1"/>
    <col min="5125" max="5125" width="7.7109375" style="1" customWidth="1"/>
    <col min="5126" max="5126" width="7.5703125" style="1" bestFit="1" customWidth="1"/>
    <col min="5127" max="5127" width="1.5703125" style="1" bestFit="1" customWidth="1"/>
    <col min="5128" max="5128" width="9.140625" style="1"/>
    <col min="5129" max="5129" width="61" style="1" bestFit="1" customWidth="1"/>
    <col min="5130" max="5377" width="9.140625" style="1"/>
    <col min="5378" max="5378" width="57.5703125" style="1" bestFit="1" customWidth="1"/>
    <col min="5379" max="5379" width="4.5703125" style="1" bestFit="1" customWidth="1"/>
    <col min="5380" max="5380" width="5.7109375" style="1" bestFit="1" customWidth="1"/>
    <col min="5381" max="5381" width="7.7109375" style="1" customWidth="1"/>
    <col min="5382" max="5382" width="7.5703125" style="1" bestFit="1" customWidth="1"/>
    <col min="5383" max="5383" width="1.5703125" style="1" bestFit="1" customWidth="1"/>
    <col min="5384" max="5384" width="9.140625" style="1"/>
    <col min="5385" max="5385" width="61" style="1" bestFit="1" customWidth="1"/>
    <col min="5386" max="5633" width="9.140625" style="1"/>
    <col min="5634" max="5634" width="57.5703125" style="1" bestFit="1" customWidth="1"/>
    <col min="5635" max="5635" width="4.5703125" style="1" bestFit="1" customWidth="1"/>
    <col min="5636" max="5636" width="5.7109375" style="1" bestFit="1" customWidth="1"/>
    <col min="5637" max="5637" width="7.7109375" style="1" customWidth="1"/>
    <col min="5638" max="5638" width="7.5703125" style="1" bestFit="1" customWidth="1"/>
    <col min="5639" max="5639" width="1.5703125" style="1" bestFit="1" customWidth="1"/>
    <col min="5640" max="5640" width="9.140625" style="1"/>
    <col min="5641" max="5641" width="61" style="1" bestFit="1" customWidth="1"/>
    <col min="5642" max="5889" width="9.140625" style="1"/>
    <col min="5890" max="5890" width="57.5703125" style="1" bestFit="1" customWidth="1"/>
    <col min="5891" max="5891" width="4.5703125" style="1" bestFit="1" customWidth="1"/>
    <col min="5892" max="5892" width="5.7109375" style="1" bestFit="1" customWidth="1"/>
    <col min="5893" max="5893" width="7.7109375" style="1" customWidth="1"/>
    <col min="5894" max="5894" width="7.5703125" style="1" bestFit="1" customWidth="1"/>
    <col min="5895" max="5895" width="1.5703125" style="1" bestFit="1" customWidth="1"/>
    <col min="5896" max="5896" width="9.140625" style="1"/>
    <col min="5897" max="5897" width="61" style="1" bestFit="1" customWidth="1"/>
    <col min="5898" max="6145" width="9.140625" style="1"/>
    <col min="6146" max="6146" width="57.5703125" style="1" bestFit="1" customWidth="1"/>
    <col min="6147" max="6147" width="4.5703125" style="1" bestFit="1" customWidth="1"/>
    <col min="6148" max="6148" width="5.7109375" style="1" bestFit="1" customWidth="1"/>
    <col min="6149" max="6149" width="7.7109375" style="1" customWidth="1"/>
    <col min="6150" max="6150" width="7.5703125" style="1" bestFit="1" customWidth="1"/>
    <col min="6151" max="6151" width="1.5703125" style="1" bestFit="1" customWidth="1"/>
    <col min="6152" max="6152" width="9.140625" style="1"/>
    <col min="6153" max="6153" width="61" style="1" bestFit="1" customWidth="1"/>
    <col min="6154" max="6401" width="9.140625" style="1"/>
    <col min="6402" max="6402" width="57.5703125" style="1" bestFit="1" customWidth="1"/>
    <col min="6403" max="6403" width="4.5703125" style="1" bestFit="1" customWidth="1"/>
    <col min="6404" max="6404" width="5.7109375" style="1" bestFit="1" customWidth="1"/>
    <col min="6405" max="6405" width="7.7109375" style="1" customWidth="1"/>
    <col min="6406" max="6406" width="7.5703125" style="1" bestFit="1" customWidth="1"/>
    <col min="6407" max="6407" width="1.5703125" style="1" bestFit="1" customWidth="1"/>
    <col min="6408" max="6408" width="9.140625" style="1"/>
    <col min="6409" max="6409" width="61" style="1" bestFit="1" customWidth="1"/>
    <col min="6410" max="6657" width="9.140625" style="1"/>
    <col min="6658" max="6658" width="57.5703125" style="1" bestFit="1" customWidth="1"/>
    <col min="6659" max="6659" width="4.5703125" style="1" bestFit="1" customWidth="1"/>
    <col min="6660" max="6660" width="5.7109375" style="1" bestFit="1" customWidth="1"/>
    <col min="6661" max="6661" width="7.7109375" style="1" customWidth="1"/>
    <col min="6662" max="6662" width="7.5703125" style="1" bestFit="1" customWidth="1"/>
    <col min="6663" max="6663" width="1.5703125" style="1" bestFit="1" customWidth="1"/>
    <col min="6664" max="6664" width="9.140625" style="1"/>
    <col min="6665" max="6665" width="61" style="1" bestFit="1" customWidth="1"/>
    <col min="6666" max="6913" width="9.140625" style="1"/>
    <col min="6914" max="6914" width="57.5703125" style="1" bestFit="1" customWidth="1"/>
    <col min="6915" max="6915" width="4.5703125" style="1" bestFit="1" customWidth="1"/>
    <col min="6916" max="6916" width="5.7109375" style="1" bestFit="1" customWidth="1"/>
    <col min="6917" max="6917" width="7.7109375" style="1" customWidth="1"/>
    <col min="6918" max="6918" width="7.5703125" style="1" bestFit="1" customWidth="1"/>
    <col min="6919" max="6919" width="1.5703125" style="1" bestFit="1" customWidth="1"/>
    <col min="6920" max="6920" width="9.140625" style="1"/>
    <col min="6921" max="6921" width="61" style="1" bestFit="1" customWidth="1"/>
    <col min="6922" max="7169" width="9.140625" style="1"/>
    <col min="7170" max="7170" width="57.5703125" style="1" bestFit="1" customWidth="1"/>
    <col min="7171" max="7171" width="4.5703125" style="1" bestFit="1" customWidth="1"/>
    <col min="7172" max="7172" width="5.7109375" style="1" bestFit="1" customWidth="1"/>
    <col min="7173" max="7173" width="7.7109375" style="1" customWidth="1"/>
    <col min="7174" max="7174" width="7.5703125" style="1" bestFit="1" customWidth="1"/>
    <col min="7175" max="7175" width="1.5703125" style="1" bestFit="1" customWidth="1"/>
    <col min="7176" max="7176" width="9.140625" style="1"/>
    <col min="7177" max="7177" width="61" style="1" bestFit="1" customWidth="1"/>
    <col min="7178" max="7425" width="9.140625" style="1"/>
    <col min="7426" max="7426" width="57.5703125" style="1" bestFit="1" customWidth="1"/>
    <col min="7427" max="7427" width="4.5703125" style="1" bestFit="1" customWidth="1"/>
    <col min="7428" max="7428" width="5.7109375" style="1" bestFit="1" customWidth="1"/>
    <col min="7429" max="7429" width="7.7109375" style="1" customWidth="1"/>
    <col min="7430" max="7430" width="7.5703125" style="1" bestFit="1" customWidth="1"/>
    <col min="7431" max="7431" width="1.5703125" style="1" bestFit="1" customWidth="1"/>
    <col min="7432" max="7432" width="9.140625" style="1"/>
    <col min="7433" max="7433" width="61" style="1" bestFit="1" customWidth="1"/>
    <col min="7434" max="7681" width="9.140625" style="1"/>
    <col min="7682" max="7682" width="57.5703125" style="1" bestFit="1" customWidth="1"/>
    <col min="7683" max="7683" width="4.5703125" style="1" bestFit="1" customWidth="1"/>
    <col min="7684" max="7684" width="5.7109375" style="1" bestFit="1" customWidth="1"/>
    <col min="7685" max="7685" width="7.7109375" style="1" customWidth="1"/>
    <col min="7686" max="7686" width="7.5703125" style="1" bestFit="1" customWidth="1"/>
    <col min="7687" max="7687" width="1.5703125" style="1" bestFit="1" customWidth="1"/>
    <col min="7688" max="7688" width="9.140625" style="1"/>
    <col min="7689" max="7689" width="61" style="1" bestFit="1" customWidth="1"/>
    <col min="7690" max="7937" width="9.140625" style="1"/>
    <col min="7938" max="7938" width="57.5703125" style="1" bestFit="1" customWidth="1"/>
    <col min="7939" max="7939" width="4.5703125" style="1" bestFit="1" customWidth="1"/>
    <col min="7940" max="7940" width="5.7109375" style="1" bestFit="1" customWidth="1"/>
    <col min="7941" max="7941" width="7.7109375" style="1" customWidth="1"/>
    <col min="7942" max="7942" width="7.5703125" style="1" bestFit="1" customWidth="1"/>
    <col min="7943" max="7943" width="1.5703125" style="1" bestFit="1" customWidth="1"/>
    <col min="7944" max="7944" width="9.140625" style="1"/>
    <col min="7945" max="7945" width="61" style="1" bestFit="1" customWidth="1"/>
    <col min="7946" max="8193" width="9.140625" style="1"/>
    <col min="8194" max="8194" width="57.5703125" style="1" bestFit="1" customWidth="1"/>
    <col min="8195" max="8195" width="4.5703125" style="1" bestFit="1" customWidth="1"/>
    <col min="8196" max="8196" width="5.7109375" style="1" bestFit="1" customWidth="1"/>
    <col min="8197" max="8197" width="7.7109375" style="1" customWidth="1"/>
    <col min="8198" max="8198" width="7.5703125" style="1" bestFit="1" customWidth="1"/>
    <col min="8199" max="8199" width="1.5703125" style="1" bestFit="1" customWidth="1"/>
    <col min="8200" max="8200" width="9.140625" style="1"/>
    <col min="8201" max="8201" width="61" style="1" bestFit="1" customWidth="1"/>
    <col min="8202" max="8449" width="9.140625" style="1"/>
    <col min="8450" max="8450" width="57.5703125" style="1" bestFit="1" customWidth="1"/>
    <col min="8451" max="8451" width="4.5703125" style="1" bestFit="1" customWidth="1"/>
    <col min="8452" max="8452" width="5.7109375" style="1" bestFit="1" customWidth="1"/>
    <col min="8453" max="8453" width="7.7109375" style="1" customWidth="1"/>
    <col min="8454" max="8454" width="7.5703125" style="1" bestFit="1" customWidth="1"/>
    <col min="8455" max="8455" width="1.5703125" style="1" bestFit="1" customWidth="1"/>
    <col min="8456" max="8456" width="9.140625" style="1"/>
    <col min="8457" max="8457" width="61" style="1" bestFit="1" customWidth="1"/>
    <col min="8458" max="8705" width="9.140625" style="1"/>
    <col min="8706" max="8706" width="57.5703125" style="1" bestFit="1" customWidth="1"/>
    <col min="8707" max="8707" width="4.5703125" style="1" bestFit="1" customWidth="1"/>
    <col min="8708" max="8708" width="5.7109375" style="1" bestFit="1" customWidth="1"/>
    <col min="8709" max="8709" width="7.7109375" style="1" customWidth="1"/>
    <col min="8710" max="8710" width="7.5703125" style="1" bestFit="1" customWidth="1"/>
    <col min="8711" max="8711" width="1.5703125" style="1" bestFit="1" customWidth="1"/>
    <col min="8712" max="8712" width="9.140625" style="1"/>
    <col min="8713" max="8713" width="61" style="1" bestFit="1" customWidth="1"/>
    <col min="8714" max="8961" width="9.140625" style="1"/>
    <col min="8962" max="8962" width="57.5703125" style="1" bestFit="1" customWidth="1"/>
    <col min="8963" max="8963" width="4.5703125" style="1" bestFit="1" customWidth="1"/>
    <col min="8964" max="8964" width="5.7109375" style="1" bestFit="1" customWidth="1"/>
    <col min="8965" max="8965" width="7.7109375" style="1" customWidth="1"/>
    <col min="8966" max="8966" width="7.5703125" style="1" bestFit="1" customWidth="1"/>
    <col min="8967" max="8967" width="1.5703125" style="1" bestFit="1" customWidth="1"/>
    <col min="8968" max="8968" width="9.140625" style="1"/>
    <col min="8969" max="8969" width="61" style="1" bestFit="1" customWidth="1"/>
    <col min="8970" max="9217" width="9.140625" style="1"/>
    <col min="9218" max="9218" width="57.5703125" style="1" bestFit="1" customWidth="1"/>
    <col min="9219" max="9219" width="4.5703125" style="1" bestFit="1" customWidth="1"/>
    <col min="9220" max="9220" width="5.7109375" style="1" bestFit="1" customWidth="1"/>
    <col min="9221" max="9221" width="7.7109375" style="1" customWidth="1"/>
    <col min="9222" max="9222" width="7.5703125" style="1" bestFit="1" customWidth="1"/>
    <col min="9223" max="9223" width="1.5703125" style="1" bestFit="1" customWidth="1"/>
    <col min="9224" max="9224" width="9.140625" style="1"/>
    <col min="9225" max="9225" width="61" style="1" bestFit="1" customWidth="1"/>
    <col min="9226" max="9473" width="9.140625" style="1"/>
    <col min="9474" max="9474" width="57.5703125" style="1" bestFit="1" customWidth="1"/>
    <col min="9475" max="9475" width="4.5703125" style="1" bestFit="1" customWidth="1"/>
    <col min="9476" max="9476" width="5.7109375" style="1" bestFit="1" customWidth="1"/>
    <col min="9477" max="9477" width="7.7109375" style="1" customWidth="1"/>
    <col min="9478" max="9478" width="7.5703125" style="1" bestFit="1" customWidth="1"/>
    <col min="9479" max="9479" width="1.5703125" style="1" bestFit="1" customWidth="1"/>
    <col min="9480" max="9480" width="9.140625" style="1"/>
    <col min="9481" max="9481" width="61" style="1" bestFit="1" customWidth="1"/>
    <col min="9482" max="9729" width="9.140625" style="1"/>
    <col min="9730" max="9730" width="57.5703125" style="1" bestFit="1" customWidth="1"/>
    <col min="9731" max="9731" width="4.5703125" style="1" bestFit="1" customWidth="1"/>
    <col min="9732" max="9732" width="5.7109375" style="1" bestFit="1" customWidth="1"/>
    <col min="9733" max="9733" width="7.7109375" style="1" customWidth="1"/>
    <col min="9734" max="9734" width="7.5703125" style="1" bestFit="1" customWidth="1"/>
    <col min="9735" max="9735" width="1.5703125" style="1" bestFit="1" customWidth="1"/>
    <col min="9736" max="9736" width="9.140625" style="1"/>
    <col min="9737" max="9737" width="61" style="1" bestFit="1" customWidth="1"/>
    <col min="9738" max="9985" width="9.140625" style="1"/>
    <col min="9986" max="9986" width="57.5703125" style="1" bestFit="1" customWidth="1"/>
    <col min="9987" max="9987" width="4.5703125" style="1" bestFit="1" customWidth="1"/>
    <col min="9988" max="9988" width="5.7109375" style="1" bestFit="1" customWidth="1"/>
    <col min="9989" max="9989" width="7.7109375" style="1" customWidth="1"/>
    <col min="9990" max="9990" width="7.5703125" style="1" bestFit="1" customWidth="1"/>
    <col min="9991" max="9991" width="1.5703125" style="1" bestFit="1" customWidth="1"/>
    <col min="9992" max="9992" width="9.140625" style="1"/>
    <col min="9993" max="9993" width="61" style="1" bestFit="1" customWidth="1"/>
    <col min="9994" max="10241" width="9.140625" style="1"/>
    <col min="10242" max="10242" width="57.5703125" style="1" bestFit="1" customWidth="1"/>
    <col min="10243" max="10243" width="4.5703125" style="1" bestFit="1" customWidth="1"/>
    <col min="10244" max="10244" width="5.7109375" style="1" bestFit="1" customWidth="1"/>
    <col min="10245" max="10245" width="7.7109375" style="1" customWidth="1"/>
    <col min="10246" max="10246" width="7.5703125" style="1" bestFit="1" customWidth="1"/>
    <col min="10247" max="10247" width="1.5703125" style="1" bestFit="1" customWidth="1"/>
    <col min="10248" max="10248" width="9.140625" style="1"/>
    <col min="10249" max="10249" width="61" style="1" bestFit="1" customWidth="1"/>
    <col min="10250" max="10497" width="9.140625" style="1"/>
    <col min="10498" max="10498" width="57.5703125" style="1" bestFit="1" customWidth="1"/>
    <col min="10499" max="10499" width="4.5703125" style="1" bestFit="1" customWidth="1"/>
    <col min="10500" max="10500" width="5.7109375" style="1" bestFit="1" customWidth="1"/>
    <col min="10501" max="10501" width="7.7109375" style="1" customWidth="1"/>
    <col min="10502" max="10502" width="7.5703125" style="1" bestFit="1" customWidth="1"/>
    <col min="10503" max="10503" width="1.5703125" style="1" bestFit="1" customWidth="1"/>
    <col min="10504" max="10504" width="9.140625" style="1"/>
    <col min="10505" max="10505" width="61" style="1" bestFit="1" customWidth="1"/>
    <col min="10506" max="10753" width="9.140625" style="1"/>
    <col min="10754" max="10754" width="57.5703125" style="1" bestFit="1" customWidth="1"/>
    <col min="10755" max="10755" width="4.5703125" style="1" bestFit="1" customWidth="1"/>
    <col min="10756" max="10756" width="5.7109375" style="1" bestFit="1" customWidth="1"/>
    <col min="10757" max="10757" width="7.7109375" style="1" customWidth="1"/>
    <col min="10758" max="10758" width="7.5703125" style="1" bestFit="1" customWidth="1"/>
    <col min="10759" max="10759" width="1.5703125" style="1" bestFit="1" customWidth="1"/>
    <col min="10760" max="10760" width="9.140625" style="1"/>
    <col min="10761" max="10761" width="61" style="1" bestFit="1" customWidth="1"/>
    <col min="10762" max="11009" width="9.140625" style="1"/>
    <col min="11010" max="11010" width="57.5703125" style="1" bestFit="1" customWidth="1"/>
    <col min="11011" max="11011" width="4.5703125" style="1" bestFit="1" customWidth="1"/>
    <col min="11012" max="11012" width="5.7109375" style="1" bestFit="1" customWidth="1"/>
    <col min="11013" max="11013" width="7.7109375" style="1" customWidth="1"/>
    <col min="11014" max="11014" width="7.5703125" style="1" bestFit="1" customWidth="1"/>
    <col min="11015" max="11015" width="1.5703125" style="1" bestFit="1" customWidth="1"/>
    <col min="11016" max="11016" width="9.140625" style="1"/>
    <col min="11017" max="11017" width="61" style="1" bestFit="1" customWidth="1"/>
    <col min="11018" max="11265" width="9.140625" style="1"/>
    <col min="11266" max="11266" width="57.5703125" style="1" bestFit="1" customWidth="1"/>
    <col min="11267" max="11267" width="4.5703125" style="1" bestFit="1" customWidth="1"/>
    <col min="11268" max="11268" width="5.7109375" style="1" bestFit="1" customWidth="1"/>
    <col min="11269" max="11269" width="7.7109375" style="1" customWidth="1"/>
    <col min="11270" max="11270" width="7.5703125" style="1" bestFit="1" customWidth="1"/>
    <col min="11271" max="11271" width="1.5703125" style="1" bestFit="1" customWidth="1"/>
    <col min="11272" max="11272" width="9.140625" style="1"/>
    <col min="11273" max="11273" width="61" style="1" bestFit="1" customWidth="1"/>
    <col min="11274" max="11521" width="9.140625" style="1"/>
    <col min="11522" max="11522" width="57.5703125" style="1" bestFit="1" customWidth="1"/>
    <col min="11523" max="11523" width="4.5703125" style="1" bestFit="1" customWidth="1"/>
    <col min="11524" max="11524" width="5.7109375" style="1" bestFit="1" customWidth="1"/>
    <col min="11525" max="11525" width="7.7109375" style="1" customWidth="1"/>
    <col min="11526" max="11526" width="7.5703125" style="1" bestFit="1" customWidth="1"/>
    <col min="11527" max="11527" width="1.5703125" style="1" bestFit="1" customWidth="1"/>
    <col min="11528" max="11528" width="9.140625" style="1"/>
    <col min="11529" max="11529" width="61" style="1" bestFit="1" customWidth="1"/>
    <col min="11530" max="11777" width="9.140625" style="1"/>
    <col min="11778" max="11778" width="57.5703125" style="1" bestFit="1" customWidth="1"/>
    <col min="11779" max="11779" width="4.5703125" style="1" bestFit="1" customWidth="1"/>
    <col min="11780" max="11780" width="5.7109375" style="1" bestFit="1" customWidth="1"/>
    <col min="11781" max="11781" width="7.7109375" style="1" customWidth="1"/>
    <col min="11782" max="11782" width="7.5703125" style="1" bestFit="1" customWidth="1"/>
    <col min="11783" max="11783" width="1.5703125" style="1" bestFit="1" customWidth="1"/>
    <col min="11784" max="11784" width="9.140625" style="1"/>
    <col min="11785" max="11785" width="61" style="1" bestFit="1" customWidth="1"/>
    <col min="11786" max="12033" width="9.140625" style="1"/>
    <col min="12034" max="12034" width="57.5703125" style="1" bestFit="1" customWidth="1"/>
    <col min="12035" max="12035" width="4.5703125" style="1" bestFit="1" customWidth="1"/>
    <col min="12036" max="12036" width="5.7109375" style="1" bestFit="1" customWidth="1"/>
    <col min="12037" max="12037" width="7.7109375" style="1" customWidth="1"/>
    <col min="12038" max="12038" width="7.5703125" style="1" bestFit="1" customWidth="1"/>
    <col min="12039" max="12039" width="1.5703125" style="1" bestFit="1" customWidth="1"/>
    <col min="12040" max="12040" width="9.140625" style="1"/>
    <col min="12041" max="12041" width="61" style="1" bestFit="1" customWidth="1"/>
    <col min="12042" max="12289" width="9.140625" style="1"/>
    <col min="12290" max="12290" width="57.5703125" style="1" bestFit="1" customWidth="1"/>
    <col min="12291" max="12291" width="4.5703125" style="1" bestFit="1" customWidth="1"/>
    <col min="12292" max="12292" width="5.7109375" style="1" bestFit="1" customWidth="1"/>
    <col min="12293" max="12293" width="7.7109375" style="1" customWidth="1"/>
    <col min="12294" max="12294" width="7.5703125" style="1" bestFit="1" customWidth="1"/>
    <col min="12295" max="12295" width="1.5703125" style="1" bestFit="1" customWidth="1"/>
    <col min="12296" max="12296" width="9.140625" style="1"/>
    <col min="12297" max="12297" width="61" style="1" bestFit="1" customWidth="1"/>
    <col min="12298" max="12545" width="9.140625" style="1"/>
    <col min="12546" max="12546" width="57.5703125" style="1" bestFit="1" customWidth="1"/>
    <col min="12547" max="12547" width="4.5703125" style="1" bestFit="1" customWidth="1"/>
    <col min="12548" max="12548" width="5.7109375" style="1" bestFit="1" customWidth="1"/>
    <col min="12549" max="12549" width="7.7109375" style="1" customWidth="1"/>
    <col min="12550" max="12550" width="7.5703125" style="1" bestFit="1" customWidth="1"/>
    <col min="12551" max="12551" width="1.5703125" style="1" bestFit="1" customWidth="1"/>
    <col min="12552" max="12552" width="9.140625" style="1"/>
    <col min="12553" max="12553" width="61" style="1" bestFit="1" customWidth="1"/>
    <col min="12554" max="12801" width="9.140625" style="1"/>
    <col min="12802" max="12802" width="57.5703125" style="1" bestFit="1" customWidth="1"/>
    <col min="12803" max="12803" width="4.5703125" style="1" bestFit="1" customWidth="1"/>
    <col min="12804" max="12804" width="5.7109375" style="1" bestFit="1" customWidth="1"/>
    <col min="12805" max="12805" width="7.7109375" style="1" customWidth="1"/>
    <col min="12806" max="12806" width="7.5703125" style="1" bestFit="1" customWidth="1"/>
    <col min="12807" max="12807" width="1.5703125" style="1" bestFit="1" customWidth="1"/>
    <col min="12808" max="12808" width="9.140625" style="1"/>
    <col min="12809" max="12809" width="61" style="1" bestFit="1" customWidth="1"/>
    <col min="12810" max="13057" width="9.140625" style="1"/>
    <col min="13058" max="13058" width="57.5703125" style="1" bestFit="1" customWidth="1"/>
    <col min="13059" max="13059" width="4.5703125" style="1" bestFit="1" customWidth="1"/>
    <col min="13060" max="13060" width="5.7109375" style="1" bestFit="1" customWidth="1"/>
    <col min="13061" max="13061" width="7.7109375" style="1" customWidth="1"/>
    <col min="13062" max="13062" width="7.5703125" style="1" bestFit="1" customWidth="1"/>
    <col min="13063" max="13063" width="1.5703125" style="1" bestFit="1" customWidth="1"/>
    <col min="13064" max="13064" width="9.140625" style="1"/>
    <col min="13065" max="13065" width="61" style="1" bestFit="1" customWidth="1"/>
    <col min="13066" max="13313" width="9.140625" style="1"/>
    <col min="13314" max="13314" width="57.5703125" style="1" bestFit="1" customWidth="1"/>
    <col min="13315" max="13315" width="4.5703125" style="1" bestFit="1" customWidth="1"/>
    <col min="13316" max="13316" width="5.7109375" style="1" bestFit="1" customWidth="1"/>
    <col min="13317" max="13317" width="7.7109375" style="1" customWidth="1"/>
    <col min="13318" max="13318" width="7.5703125" style="1" bestFit="1" customWidth="1"/>
    <col min="13319" max="13319" width="1.5703125" style="1" bestFit="1" customWidth="1"/>
    <col min="13320" max="13320" width="9.140625" style="1"/>
    <col min="13321" max="13321" width="61" style="1" bestFit="1" customWidth="1"/>
    <col min="13322" max="13569" width="9.140625" style="1"/>
    <col min="13570" max="13570" width="57.5703125" style="1" bestFit="1" customWidth="1"/>
    <col min="13571" max="13571" width="4.5703125" style="1" bestFit="1" customWidth="1"/>
    <col min="13572" max="13572" width="5.7109375" style="1" bestFit="1" customWidth="1"/>
    <col min="13573" max="13573" width="7.7109375" style="1" customWidth="1"/>
    <col min="13574" max="13574" width="7.5703125" style="1" bestFit="1" customWidth="1"/>
    <col min="13575" max="13575" width="1.5703125" style="1" bestFit="1" customWidth="1"/>
    <col min="13576" max="13576" width="9.140625" style="1"/>
    <col min="13577" max="13577" width="61" style="1" bestFit="1" customWidth="1"/>
    <col min="13578" max="13825" width="9.140625" style="1"/>
    <col min="13826" max="13826" width="57.5703125" style="1" bestFit="1" customWidth="1"/>
    <col min="13827" max="13827" width="4.5703125" style="1" bestFit="1" customWidth="1"/>
    <col min="13828" max="13828" width="5.7109375" style="1" bestFit="1" customWidth="1"/>
    <col min="13829" max="13829" width="7.7109375" style="1" customWidth="1"/>
    <col min="13830" max="13830" width="7.5703125" style="1" bestFit="1" customWidth="1"/>
    <col min="13831" max="13831" width="1.5703125" style="1" bestFit="1" customWidth="1"/>
    <col min="13832" max="13832" width="9.140625" style="1"/>
    <col min="13833" max="13833" width="61" style="1" bestFit="1" customWidth="1"/>
    <col min="13834" max="14081" width="9.140625" style="1"/>
    <col min="14082" max="14082" width="57.5703125" style="1" bestFit="1" customWidth="1"/>
    <col min="14083" max="14083" width="4.5703125" style="1" bestFit="1" customWidth="1"/>
    <col min="14084" max="14084" width="5.7109375" style="1" bestFit="1" customWidth="1"/>
    <col min="14085" max="14085" width="7.7109375" style="1" customWidth="1"/>
    <col min="14086" max="14086" width="7.5703125" style="1" bestFit="1" customWidth="1"/>
    <col min="14087" max="14087" width="1.5703125" style="1" bestFit="1" customWidth="1"/>
    <col min="14088" max="14088" width="9.140625" style="1"/>
    <col min="14089" max="14089" width="61" style="1" bestFit="1" customWidth="1"/>
    <col min="14090" max="14337" width="9.140625" style="1"/>
    <col min="14338" max="14338" width="57.5703125" style="1" bestFit="1" customWidth="1"/>
    <col min="14339" max="14339" width="4.5703125" style="1" bestFit="1" customWidth="1"/>
    <col min="14340" max="14340" width="5.7109375" style="1" bestFit="1" customWidth="1"/>
    <col min="14341" max="14341" width="7.7109375" style="1" customWidth="1"/>
    <col min="14342" max="14342" width="7.5703125" style="1" bestFit="1" customWidth="1"/>
    <col min="14343" max="14343" width="1.5703125" style="1" bestFit="1" customWidth="1"/>
    <col min="14344" max="14344" width="9.140625" style="1"/>
    <col min="14345" max="14345" width="61" style="1" bestFit="1" customWidth="1"/>
    <col min="14346" max="14593" width="9.140625" style="1"/>
    <col min="14594" max="14594" width="57.5703125" style="1" bestFit="1" customWidth="1"/>
    <col min="14595" max="14595" width="4.5703125" style="1" bestFit="1" customWidth="1"/>
    <col min="14596" max="14596" width="5.7109375" style="1" bestFit="1" customWidth="1"/>
    <col min="14597" max="14597" width="7.7109375" style="1" customWidth="1"/>
    <col min="14598" max="14598" width="7.5703125" style="1" bestFit="1" customWidth="1"/>
    <col min="14599" max="14599" width="1.5703125" style="1" bestFit="1" customWidth="1"/>
    <col min="14600" max="14600" width="9.140625" style="1"/>
    <col min="14601" max="14601" width="61" style="1" bestFit="1" customWidth="1"/>
    <col min="14602" max="14849" width="9.140625" style="1"/>
    <col min="14850" max="14850" width="57.5703125" style="1" bestFit="1" customWidth="1"/>
    <col min="14851" max="14851" width="4.5703125" style="1" bestFit="1" customWidth="1"/>
    <col min="14852" max="14852" width="5.7109375" style="1" bestFit="1" customWidth="1"/>
    <col min="14853" max="14853" width="7.7109375" style="1" customWidth="1"/>
    <col min="14854" max="14854" width="7.5703125" style="1" bestFit="1" customWidth="1"/>
    <col min="14855" max="14855" width="1.5703125" style="1" bestFit="1" customWidth="1"/>
    <col min="14856" max="14856" width="9.140625" style="1"/>
    <col min="14857" max="14857" width="61" style="1" bestFit="1" customWidth="1"/>
    <col min="14858" max="15105" width="9.140625" style="1"/>
    <col min="15106" max="15106" width="57.5703125" style="1" bestFit="1" customWidth="1"/>
    <col min="15107" max="15107" width="4.5703125" style="1" bestFit="1" customWidth="1"/>
    <col min="15108" max="15108" width="5.7109375" style="1" bestFit="1" customWidth="1"/>
    <col min="15109" max="15109" width="7.7109375" style="1" customWidth="1"/>
    <col min="15110" max="15110" width="7.5703125" style="1" bestFit="1" customWidth="1"/>
    <col min="15111" max="15111" width="1.5703125" style="1" bestFit="1" customWidth="1"/>
    <col min="15112" max="15112" width="9.140625" style="1"/>
    <col min="15113" max="15113" width="61" style="1" bestFit="1" customWidth="1"/>
    <col min="15114" max="15361" width="9.140625" style="1"/>
    <col min="15362" max="15362" width="57.5703125" style="1" bestFit="1" customWidth="1"/>
    <col min="15363" max="15363" width="4.5703125" style="1" bestFit="1" customWidth="1"/>
    <col min="15364" max="15364" width="5.7109375" style="1" bestFit="1" customWidth="1"/>
    <col min="15365" max="15365" width="7.7109375" style="1" customWidth="1"/>
    <col min="15366" max="15366" width="7.5703125" style="1" bestFit="1" customWidth="1"/>
    <col min="15367" max="15367" width="1.5703125" style="1" bestFit="1" customWidth="1"/>
    <col min="15368" max="15368" width="9.140625" style="1"/>
    <col min="15369" max="15369" width="61" style="1" bestFit="1" customWidth="1"/>
    <col min="15370" max="15617" width="9.140625" style="1"/>
    <col min="15618" max="15618" width="57.5703125" style="1" bestFit="1" customWidth="1"/>
    <col min="15619" max="15619" width="4.5703125" style="1" bestFit="1" customWidth="1"/>
    <col min="15620" max="15620" width="5.7109375" style="1" bestFit="1" customWidth="1"/>
    <col min="15621" max="15621" width="7.7109375" style="1" customWidth="1"/>
    <col min="15622" max="15622" width="7.5703125" style="1" bestFit="1" customWidth="1"/>
    <col min="15623" max="15623" width="1.5703125" style="1" bestFit="1" customWidth="1"/>
    <col min="15624" max="15624" width="9.140625" style="1"/>
    <col min="15625" max="15625" width="61" style="1" bestFit="1" customWidth="1"/>
    <col min="15626" max="15873" width="9.140625" style="1"/>
    <col min="15874" max="15874" width="57.5703125" style="1" bestFit="1" customWidth="1"/>
    <col min="15875" max="15875" width="4.5703125" style="1" bestFit="1" customWidth="1"/>
    <col min="15876" max="15876" width="5.7109375" style="1" bestFit="1" customWidth="1"/>
    <col min="15877" max="15877" width="7.7109375" style="1" customWidth="1"/>
    <col min="15878" max="15878" width="7.5703125" style="1" bestFit="1" customWidth="1"/>
    <col min="15879" max="15879" width="1.5703125" style="1" bestFit="1" customWidth="1"/>
    <col min="15880" max="15880" width="9.140625" style="1"/>
    <col min="15881" max="15881" width="61" style="1" bestFit="1" customWidth="1"/>
    <col min="15882" max="16129" width="9.140625" style="1"/>
    <col min="16130" max="16130" width="57.5703125" style="1" bestFit="1" customWidth="1"/>
    <col min="16131" max="16131" width="4.5703125" style="1" bestFit="1" customWidth="1"/>
    <col min="16132" max="16132" width="5.7109375" style="1" bestFit="1" customWidth="1"/>
    <col min="16133" max="16133" width="7.7109375" style="1" customWidth="1"/>
    <col min="16134" max="16134" width="7.5703125" style="1" bestFit="1" customWidth="1"/>
    <col min="16135" max="16135" width="1.5703125" style="1" bestFit="1" customWidth="1"/>
    <col min="16136" max="16136" width="9.140625" style="1"/>
    <col min="16137" max="16137" width="61" style="1" bestFit="1" customWidth="1"/>
    <col min="16138" max="16384" width="9.140625" style="1"/>
  </cols>
  <sheetData>
    <row r="2" spans="1:9" ht="18" x14ac:dyDescent="0.2">
      <c r="A2" s="14" t="s">
        <v>77</v>
      </c>
      <c r="B2" s="15"/>
      <c r="C2" s="15"/>
      <c r="D2" s="15"/>
      <c r="E2" s="15"/>
      <c r="F2" s="15"/>
      <c r="G2" s="15"/>
      <c r="H2" s="15"/>
      <c r="I2" s="15"/>
    </row>
    <row r="3" spans="1:9" ht="15" x14ac:dyDescent="0.2">
      <c r="A3" s="15"/>
      <c r="B3" s="15"/>
      <c r="C3" s="15"/>
      <c r="D3" s="15"/>
      <c r="E3" s="15"/>
      <c r="F3" s="15"/>
      <c r="G3" s="15"/>
      <c r="H3" s="15"/>
      <c r="I3" s="15"/>
    </row>
    <row r="4" spans="1:9" ht="15" x14ac:dyDescent="0.2">
      <c r="A4" s="16" t="s">
        <v>78</v>
      </c>
      <c r="B4" s="15"/>
      <c r="C4" s="15"/>
      <c r="D4" s="15"/>
      <c r="E4" s="15"/>
      <c r="F4" s="15"/>
      <c r="G4" s="15"/>
      <c r="H4" s="15"/>
      <c r="I4" s="15"/>
    </row>
    <row r="5" spans="1:9" ht="15" x14ac:dyDescent="0.2">
      <c r="A5" s="15"/>
      <c r="B5" s="15" t="s">
        <v>86</v>
      </c>
      <c r="C5" s="17"/>
      <c r="D5" s="18"/>
      <c r="E5" s="18"/>
      <c r="F5" s="18"/>
      <c r="G5" s="15"/>
      <c r="H5" s="15"/>
      <c r="I5" s="15"/>
    </row>
    <row r="6" spans="1:9" ht="15" x14ac:dyDescent="0.2">
      <c r="A6" s="16" t="s">
        <v>79</v>
      </c>
      <c r="B6" s="15"/>
      <c r="C6" s="15"/>
      <c r="D6" s="15"/>
      <c r="E6" s="15"/>
      <c r="F6" s="15"/>
      <c r="G6" s="15"/>
      <c r="H6" s="15"/>
      <c r="I6" s="15"/>
    </row>
    <row r="7" spans="1:9" ht="15" x14ac:dyDescent="0.2">
      <c r="A7" s="15"/>
      <c r="B7" s="15"/>
      <c r="C7" s="19"/>
      <c r="D7" s="20"/>
      <c r="E7" s="20"/>
      <c r="F7" s="20"/>
      <c r="G7" s="15"/>
      <c r="H7" s="15"/>
      <c r="I7" s="15"/>
    </row>
    <row r="8" spans="1:9" ht="15" x14ac:dyDescent="0.2">
      <c r="A8" s="15"/>
      <c r="B8" s="15"/>
      <c r="C8" s="15"/>
      <c r="D8" s="15"/>
      <c r="E8" s="15"/>
      <c r="F8" s="15"/>
      <c r="G8" s="15"/>
      <c r="H8" s="15"/>
      <c r="I8" s="15"/>
    </row>
    <row r="9" spans="1:9" ht="15" x14ac:dyDescent="0.2">
      <c r="A9" s="16" t="s">
        <v>80</v>
      </c>
      <c r="B9" s="15"/>
      <c r="C9" s="15"/>
      <c r="D9" s="16" t="s">
        <v>81</v>
      </c>
      <c r="E9" s="24"/>
      <c r="F9" s="15"/>
      <c r="G9" s="16"/>
      <c r="H9" s="21"/>
      <c r="I9" s="15"/>
    </row>
    <row r="10" spans="1:9" ht="15" x14ac:dyDescent="0.2">
      <c r="A10" s="15"/>
      <c r="B10" s="15" t="s">
        <v>87</v>
      </c>
      <c r="C10" s="15"/>
      <c r="D10" s="15"/>
      <c r="E10" s="15"/>
      <c r="F10" s="15"/>
      <c r="G10" s="15"/>
      <c r="H10" s="15"/>
      <c r="I10" s="15"/>
    </row>
    <row r="11" spans="1:9" ht="15.75" customHeight="1" x14ac:dyDescent="0.2">
      <c r="A11" s="16" t="s">
        <v>82</v>
      </c>
      <c r="B11" s="15"/>
      <c r="C11" s="15"/>
      <c r="D11" s="16" t="s">
        <v>83</v>
      </c>
      <c r="E11" s="15"/>
      <c r="F11" s="15"/>
      <c r="G11" s="16"/>
      <c r="H11" s="22"/>
      <c r="I11" s="15"/>
    </row>
    <row r="12" spans="1:9" ht="18" customHeight="1" x14ac:dyDescent="0.2">
      <c r="B12" s="2" t="s">
        <v>88</v>
      </c>
      <c r="D12" s="23" t="s">
        <v>89</v>
      </c>
      <c r="E12" s="23"/>
      <c r="F12" s="23"/>
    </row>
    <row r="13" spans="1:9" ht="15.75" customHeight="1" x14ac:dyDescent="0.2">
      <c r="A13" s="16" t="s">
        <v>84</v>
      </c>
      <c r="B13" s="15"/>
      <c r="C13" s="15"/>
      <c r="D13" s="16" t="s">
        <v>85</v>
      </c>
      <c r="E13" s="15"/>
      <c r="F13" s="15"/>
      <c r="G13" s="16"/>
      <c r="H13" s="22"/>
      <c r="I13" s="15"/>
    </row>
    <row r="14" spans="1:9" ht="18" customHeight="1" x14ac:dyDescent="0.2">
      <c r="D14" s="23" t="s">
        <v>90</v>
      </c>
      <c r="E14" s="23"/>
      <c r="F14" s="23"/>
    </row>
    <row r="16" spans="1:9" ht="51.75" customHeight="1" x14ac:dyDescent="0.2">
      <c r="A16" s="36" t="s">
        <v>97</v>
      </c>
      <c r="B16" s="35" t="s">
        <v>96</v>
      </c>
      <c r="C16" s="35" t="s">
        <v>94</v>
      </c>
      <c r="D16" s="35" t="s">
        <v>95</v>
      </c>
      <c r="E16" s="35" t="s">
        <v>92</v>
      </c>
      <c r="F16" s="35" t="s">
        <v>93</v>
      </c>
    </row>
    <row r="17" spans="1:6" ht="17.25" customHeight="1" x14ac:dyDescent="0.25">
      <c r="B17" s="29" t="s">
        <v>91</v>
      </c>
      <c r="C17" s="12"/>
      <c r="D17" s="12"/>
      <c r="E17" s="12"/>
      <c r="F17" s="30">
        <f>F112</f>
        <v>0</v>
      </c>
    </row>
    <row r="19" spans="1:6" ht="15.75" x14ac:dyDescent="0.25">
      <c r="A19" s="37"/>
      <c r="B19" s="81" t="s">
        <v>0</v>
      </c>
      <c r="C19" s="5"/>
      <c r="D19" s="5"/>
      <c r="E19" s="5"/>
      <c r="F19" s="6"/>
    </row>
    <row r="20" spans="1:6" ht="12.75" x14ac:dyDescent="0.2">
      <c r="A20" s="38"/>
      <c r="B20" s="39" t="s">
        <v>1</v>
      </c>
      <c r="C20" s="40"/>
      <c r="D20" s="40"/>
      <c r="E20" s="40"/>
      <c r="F20" s="41"/>
    </row>
    <row r="21" spans="1:6" ht="12.75" x14ac:dyDescent="0.2">
      <c r="A21" s="42">
        <v>1</v>
      </c>
      <c r="B21" s="43" t="s">
        <v>2</v>
      </c>
      <c r="C21" s="44" t="s">
        <v>3</v>
      </c>
      <c r="D21" s="44">
        <v>260</v>
      </c>
      <c r="E21" s="96"/>
      <c r="F21" s="45">
        <f t="shared" ref="F21:F26" si="0">(D21*E21)</f>
        <v>0</v>
      </c>
    </row>
    <row r="22" spans="1:6" ht="12.75" x14ac:dyDescent="0.2">
      <c r="A22" s="42">
        <v>2</v>
      </c>
      <c r="B22" s="43" t="s">
        <v>4</v>
      </c>
      <c r="C22" s="44" t="s">
        <v>3</v>
      </c>
      <c r="D22" s="44">
        <v>2</v>
      </c>
      <c r="E22" s="96"/>
      <c r="F22" s="45">
        <f t="shared" si="0"/>
        <v>0</v>
      </c>
    </row>
    <row r="23" spans="1:6" ht="25.5" x14ac:dyDescent="0.2">
      <c r="A23" s="42">
        <v>3</v>
      </c>
      <c r="B23" s="43" t="s">
        <v>5</v>
      </c>
      <c r="C23" s="44" t="s">
        <v>6</v>
      </c>
      <c r="D23" s="44">
        <v>1</v>
      </c>
      <c r="E23" s="96"/>
      <c r="F23" s="45">
        <f t="shared" si="0"/>
        <v>0</v>
      </c>
    </row>
    <row r="24" spans="1:6" ht="12.75" x14ac:dyDescent="0.2">
      <c r="A24" s="42">
        <v>4</v>
      </c>
      <c r="B24" s="43" t="s">
        <v>7</v>
      </c>
      <c r="C24" s="44" t="s">
        <v>3</v>
      </c>
      <c r="D24" s="44">
        <v>260</v>
      </c>
      <c r="E24" s="96"/>
      <c r="F24" s="45">
        <f t="shared" si="0"/>
        <v>0</v>
      </c>
    </row>
    <row r="25" spans="1:6" ht="25.5" x14ac:dyDescent="0.2">
      <c r="A25" s="42">
        <v>5</v>
      </c>
      <c r="B25" s="46" t="s">
        <v>8</v>
      </c>
      <c r="C25" s="44" t="s">
        <v>6</v>
      </c>
      <c r="D25" s="44">
        <v>10</v>
      </c>
      <c r="E25" s="96"/>
      <c r="F25" s="45">
        <f t="shared" si="0"/>
        <v>0</v>
      </c>
    </row>
    <row r="26" spans="1:6" ht="12.75" x14ac:dyDescent="0.2">
      <c r="A26" s="42">
        <v>6</v>
      </c>
      <c r="B26" s="43" t="s">
        <v>9</v>
      </c>
      <c r="C26" s="44" t="s">
        <v>3</v>
      </c>
      <c r="D26" s="44">
        <v>260</v>
      </c>
      <c r="E26" s="96"/>
      <c r="F26" s="45">
        <f t="shared" si="0"/>
        <v>0</v>
      </c>
    </row>
    <row r="27" spans="1:6" ht="12.75" x14ac:dyDescent="0.2">
      <c r="A27" s="47"/>
      <c r="B27" s="48" t="s">
        <v>10</v>
      </c>
      <c r="C27" s="49"/>
      <c r="D27" s="49"/>
      <c r="E27" s="49"/>
      <c r="F27" s="50">
        <f>SUM(F19:F26)</f>
        <v>0</v>
      </c>
    </row>
    <row r="28" spans="1:6" ht="12.75" x14ac:dyDescent="0.2">
      <c r="A28" s="51"/>
      <c r="B28" s="52"/>
      <c r="C28" s="53"/>
      <c r="D28" s="53"/>
      <c r="E28" s="53"/>
      <c r="F28" s="54"/>
    </row>
    <row r="29" spans="1:6" ht="12.75" x14ac:dyDescent="0.2">
      <c r="A29" s="38"/>
      <c r="B29" s="55" t="s">
        <v>11</v>
      </c>
      <c r="C29" s="56"/>
      <c r="D29" s="56"/>
      <c r="E29" s="56"/>
      <c r="F29" s="57"/>
    </row>
    <row r="30" spans="1:6" ht="13.5" customHeight="1" x14ac:dyDescent="0.2">
      <c r="A30" s="42">
        <v>7</v>
      </c>
      <c r="B30" s="58" t="s">
        <v>12</v>
      </c>
      <c r="C30" s="59" t="s">
        <v>3</v>
      </c>
      <c r="D30" s="59">
        <v>260</v>
      </c>
      <c r="E30" s="95"/>
      <c r="F30" s="60">
        <f t="shared" ref="F30:F36" si="1">(D30*E30)</f>
        <v>0</v>
      </c>
    </row>
    <row r="31" spans="1:6" ht="13.5" customHeight="1" x14ac:dyDescent="0.2">
      <c r="A31" s="42">
        <v>8</v>
      </c>
      <c r="B31" s="58" t="s">
        <v>13</v>
      </c>
      <c r="C31" s="59" t="s">
        <v>6</v>
      </c>
      <c r="D31" s="59">
        <v>1</v>
      </c>
      <c r="E31" s="95"/>
      <c r="F31" s="60">
        <f t="shared" si="1"/>
        <v>0</v>
      </c>
    </row>
    <row r="32" spans="1:6" ht="15" customHeight="1" x14ac:dyDescent="0.2">
      <c r="A32" s="42">
        <v>9</v>
      </c>
      <c r="B32" s="58" t="s">
        <v>14</v>
      </c>
      <c r="C32" s="59" t="s">
        <v>3</v>
      </c>
      <c r="D32" s="59">
        <v>260</v>
      </c>
      <c r="E32" s="95"/>
      <c r="F32" s="60">
        <f t="shared" si="1"/>
        <v>0</v>
      </c>
    </row>
    <row r="33" spans="1:6" ht="13.5" customHeight="1" x14ac:dyDescent="0.2">
      <c r="A33" s="42">
        <v>10</v>
      </c>
      <c r="B33" s="43" t="s">
        <v>15</v>
      </c>
      <c r="C33" s="44" t="s">
        <v>6</v>
      </c>
      <c r="D33" s="44">
        <v>1</v>
      </c>
      <c r="E33" s="96"/>
      <c r="F33" s="45">
        <f t="shared" si="1"/>
        <v>0</v>
      </c>
    </row>
    <row r="34" spans="1:6" ht="13.5" customHeight="1" x14ac:dyDescent="0.2">
      <c r="A34" s="42">
        <v>11</v>
      </c>
      <c r="B34" s="43" t="s">
        <v>76</v>
      </c>
      <c r="C34" s="44" t="s">
        <v>6</v>
      </c>
      <c r="D34" s="44">
        <v>1</v>
      </c>
      <c r="E34" s="96"/>
      <c r="F34" s="45">
        <f t="shared" si="1"/>
        <v>0</v>
      </c>
    </row>
    <row r="35" spans="1:6" ht="13.5" customHeight="1" x14ac:dyDescent="0.2">
      <c r="A35" s="42">
        <v>12</v>
      </c>
      <c r="B35" s="43" t="s">
        <v>16</v>
      </c>
      <c r="C35" s="44" t="s">
        <v>3</v>
      </c>
      <c r="D35" s="44">
        <v>12</v>
      </c>
      <c r="E35" s="96"/>
      <c r="F35" s="45">
        <f t="shared" si="1"/>
        <v>0</v>
      </c>
    </row>
    <row r="36" spans="1:6" ht="12.75" x14ac:dyDescent="0.2">
      <c r="A36" s="42">
        <v>13</v>
      </c>
      <c r="B36" s="61" t="s">
        <v>17</v>
      </c>
      <c r="C36" s="44" t="s">
        <v>6</v>
      </c>
      <c r="D36" s="44">
        <v>1</v>
      </c>
      <c r="E36" s="96"/>
      <c r="F36" s="45">
        <f t="shared" si="1"/>
        <v>0</v>
      </c>
    </row>
    <row r="37" spans="1:6" ht="12.75" x14ac:dyDescent="0.2">
      <c r="A37" s="42"/>
      <c r="B37" s="48" t="s">
        <v>10</v>
      </c>
      <c r="C37" s="49"/>
      <c r="D37" s="49"/>
      <c r="E37" s="49"/>
      <c r="F37" s="50">
        <f>SUM(F30:F36)</f>
        <v>0</v>
      </c>
    </row>
    <row r="38" spans="1:6" ht="12.75" x14ac:dyDescent="0.2">
      <c r="A38" s="51"/>
      <c r="B38" s="52"/>
      <c r="C38" s="53"/>
      <c r="D38" s="53"/>
      <c r="E38" s="53"/>
      <c r="F38" s="54"/>
    </row>
    <row r="39" spans="1:6" ht="15.75" x14ac:dyDescent="0.25">
      <c r="A39" s="82"/>
      <c r="B39" s="83" t="s">
        <v>18</v>
      </c>
      <c r="C39" s="84"/>
      <c r="D39" s="84"/>
      <c r="E39" s="84"/>
      <c r="F39" s="41"/>
    </row>
    <row r="40" spans="1:6" ht="12.75" x14ac:dyDescent="0.2">
      <c r="A40" s="38"/>
      <c r="B40" s="85" t="s">
        <v>19</v>
      </c>
      <c r="C40" s="85"/>
      <c r="D40" s="85"/>
      <c r="E40" s="85"/>
      <c r="F40" s="65"/>
    </row>
    <row r="41" spans="1:6" ht="25.5" x14ac:dyDescent="0.2">
      <c r="A41" s="42">
        <v>9</v>
      </c>
      <c r="B41" s="61" t="s">
        <v>20</v>
      </c>
      <c r="C41" s="44" t="s">
        <v>6</v>
      </c>
      <c r="D41" s="44">
        <v>1</v>
      </c>
      <c r="E41" s="96"/>
      <c r="F41" s="45">
        <f t="shared" ref="F41:F46" si="2">(D41*E41)</f>
        <v>0</v>
      </c>
    </row>
    <row r="42" spans="1:6" ht="12.75" x14ac:dyDescent="0.2">
      <c r="A42" s="42">
        <v>10</v>
      </c>
      <c r="B42" s="61" t="s">
        <v>21</v>
      </c>
      <c r="C42" s="44" t="s">
        <v>6</v>
      </c>
      <c r="D42" s="44">
        <v>1</v>
      </c>
      <c r="E42" s="96"/>
      <c r="F42" s="45">
        <f t="shared" si="2"/>
        <v>0</v>
      </c>
    </row>
    <row r="43" spans="1:6" ht="12.75" x14ac:dyDescent="0.2">
      <c r="A43" s="42">
        <v>11</v>
      </c>
      <c r="B43" s="61" t="s">
        <v>22</v>
      </c>
      <c r="C43" s="44" t="s">
        <v>6</v>
      </c>
      <c r="D43" s="44">
        <v>10</v>
      </c>
      <c r="E43" s="96"/>
      <c r="F43" s="45">
        <f t="shared" si="2"/>
        <v>0</v>
      </c>
    </row>
    <row r="44" spans="1:6" ht="12.75" x14ac:dyDescent="0.2">
      <c r="A44" s="42">
        <v>12</v>
      </c>
      <c r="B44" s="61" t="s">
        <v>23</v>
      </c>
      <c r="C44" s="44" t="s">
        <v>6</v>
      </c>
      <c r="D44" s="44">
        <v>10</v>
      </c>
      <c r="E44" s="96"/>
      <c r="F44" s="45">
        <f t="shared" si="2"/>
        <v>0</v>
      </c>
    </row>
    <row r="45" spans="1:6" ht="14.25" x14ac:dyDescent="0.2">
      <c r="A45" s="42">
        <v>13</v>
      </c>
      <c r="B45" s="43" t="s">
        <v>98</v>
      </c>
      <c r="C45" s="44" t="s">
        <v>3</v>
      </c>
      <c r="D45" s="44">
        <v>100</v>
      </c>
      <c r="E45" s="96"/>
      <c r="F45" s="45">
        <f t="shared" si="2"/>
        <v>0</v>
      </c>
    </row>
    <row r="46" spans="1:6" ht="12.75" x14ac:dyDescent="0.2">
      <c r="A46" s="42">
        <v>14</v>
      </c>
      <c r="B46" s="43" t="s">
        <v>9</v>
      </c>
      <c r="C46" s="44" t="s">
        <v>3</v>
      </c>
      <c r="D46" s="44">
        <v>20</v>
      </c>
      <c r="E46" s="96"/>
      <c r="F46" s="45">
        <f t="shared" si="2"/>
        <v>0</v>
      </c>
    </row>
    <row r="47" spans="1:6" ht="12.75" x14ac:dyDescent="0.2">
      <c r="A47" s="47"/>
      <c r="B47" s="73" t="s">
        <v>10</v>
      </c>
      <c r="C47" s="73"/>
      <c r="D47" s="73"/>
      <c r="E47" s="73"/>
      <c r="F47" s="86">
        <f>SUM(F41:F46)</f>
        <v>0</v>
      </c>
    </row>
    <row r="48" spans="1:6" ht="12.75" x14ac:dyDescent="0.2">
      <c r="A48" s="51"/>
      <c r="B48" s="87"/>
      <c r="C48" s="62"/>
      <c r="D48" s="62"/>
      <c r="E48" s="62"/>
      <c r="F48" s="63"/>
    </row>
    <row r="49" spans="1:6" ht="15.75" x14ac:dyDescent="0.25">
      <c r="A49" s="82"/>
      <c r="B49" s="83" t="s">
        <v>99</v>
      </c>
      <c r="C49" s="84"/>
      <c r="D49" s="84"/>
      <c r="E49" s="84"/>
      <c r="F49" s="41"/>
    </row>
    <row r="50" spans="1:6" ht="25.5" x14ac:dyDescent="0.2">
      <c r="A50" s="38"/>
      <c r="B50" s="88" t="s">
        <v>24</v>
      </c>
      <c r="C50" s="89"/>
      <c r="D50" s="89"/>
      <c r="E50" s="89"/>
      <c r="F50" s="90"/>
    </row>
    <row r="51" spans="1:6" ht="25.5" x14ac:dyDescent="0.2">
      <c r="A51" s="42">
        <v>15</v>
      </c>
      <c r="B51" s="43" t="s">
        <v>25</v>
      </c>
      <c r="C51" s="44" t="s">
        <v>26</v>
      </c>
      <c r="D51" s="44">
        <v>50</v>
      </c>
      <c r="E51" s="96"/>
      <c r="F51" s="50">
        <f>D51*E51</f>
        <v>0</v>
      </c>
    </row>
    <row r="52" spans="1:6" ht="25.5" x14ac:dyDescent="0.2">
      <c r="A52" s="42">
        <v>16</v>
      </c>
      <c r="B52" s="43" t="s">
        <v>27</v>
      </c>
      <c r="C52" s="44" t="s">
        <v>26</v>
      </c>
      <c r="D52" s="44">
        <v>50</v>
      </c>
      <c r="E52" s="96"/>
      <c r="F52" s="50">
        <f>(D52*E51)</f>
        <v>0</v>
      </c>
    </row>
    <row r="53" spans="1:6" ht="12.75" x14ac:dyDescent="0.2">
      <c r="A53" s="47"/>
      <c r="B53" s="73" t="s">
        <v>28</v>
      </c>
      <c r="C53" s="73"/>
      <c r="D53" s="73"/>
      <c r="E53" s="73"/>
      <c r="F53" s="86">
        <f>SUM(F51:F52)</f>
        <v>0</v>
      </c>
    </row>
    <row r="54" spans="1:6" ht="14.25" customHeight="1" x14ac:dyDescent="0.2">
      <c r="A54" s="51"/>
      <c r="B54" s="87"/>
      <c r="C54" s="62"/>
      <c r="D54" s="62"/>
      <c r="E54" s="62"/>
      <c r="F54" s="63"/>
    </row>
    <row r="55" spans="1:6" ht="12.75" x14ac:dyDescent="0.2">
      <c r="A55" s="38"/>
      <c r="B55" s="85" t="s">
        <v>29</v>
      </c>
      <c r="C55" s="85"/>
      <c r="D55" s="85"/>
      <c r="E55" s="85"/>
      <c r="F55" s="65"/>
    </row>
    <row r="56" spans="1:6" ht="25.5" x14ac:dyDescent="0.2">
      <c r="A56" s="42">
        <v>17</v>
      </c>
      <c r="B56" s="43" t="s">
        <v>30</v>
      </c>
      <c r="C56" s="59" t="s">
        <v>3</v>
      </c>
      <c r="D56" s="59">
        <v>10</v>
      </c>
      <c r="E56" s="95"/>
      <c r="F56" s="45">
        <f>(D56*E56)</f>
        <v>0</v>
      </c>
    </row>
    <row r="57" spans="1:6" ht="13.5" customHeight="1" x14ac:dyDescent="0.2">
      <c r="A57" s="42">
        <v>18</v>
      </c>
      <c r="B57" s="43" t="s">
        <v>31</v>
      </c>
      <c r="C57" s="44" t="s">
        <v>6</v>
      </c>
      <c r="D57" s="44">
        <v>1</v>
      </c>
      <c r="E57" s="96"/>
      <c r="F57" s="45">
        <f>(D57*E57)</f>
        <v>0</v>
      </c>
    </row>
    <row r="58" spans="1:6" ht="12.75" x14ac:dyDescent="0.2">
      <c r="A58" s="42">
        <v>19</v>
      </c>
      <c r="B58" s="61" t="s">
        <v>32</v>
      </c>
      <c r="C58" s="44" t="s">
        <v>3</v>
      </c>
      <c r="D58" s="44">
        <v>10</v>
      </c>
      <c r="E58" s="96"/>
      <c r="F58" s="45">
        <f>(D58*E58)</f>
        <v>0</v>
      </c>
    </row>
    <row r="59" spans="1:6" ht="12.75" x14ac:dyDescent="0.2">
      <c r="A59" s="47"/>
      <c r="B59" s="73" t="s">
        <v>10</v>
      </c>
      <c r="C59" s="73"/>
      <c r="D59" s="73"/>
      <c r="E59" s="73"/>
      <c r="F59" s="86">
        <f>SUM(F56:F58)</f>
        <v>0</v>
      </c>
    </row>
    <row r="60" spans="1:6" ht="12.75" x14ac:dyDescent="0.2">
      <c r="A60" s="47"/>
      <c r="B60" s="66" t="s">
        <v>33</v>
      </c>
      <c r="C60" s="66"/>
      <c r="D60" s="66"/>
      <c r="E60" s="66"/>
      <c r="F60" s="91">
        <f>F47+F53+F59</f>
        <v>0</v>
      </c>
    </row>
    <row r="61" spans="1:6" ht="21.75" customHeight="1" x14ac:dyDescent="0.2">
      <c r="A61" s="51"/>
      <c r="B61" s="87"/>
      <c r="C61" s="62"/>
      <c r="D61" s="62"/>
      <c r="E61" s="62"/>
      <c r="F61" s="63"/>
    </row>
    <row r="62" spans="1:6" ht="15.75" x14ac:dyDescent="0.25">
      <c r="A62" s="82"/>
      <c r="B62" s="83" t="s">
        <v>34</v>
      </c>
      <c r="C62" s="84"/>
      <c r="D62" s="84"/>
      <c r="E62" s="84"/>
      <c r="F62" s="41"/>
    </row>
    <row r="63" spans="1:6" ht="25.5" x14ac:dyDescent="0.2">
      <c r="A63" s="38"/>
      <c r="B63" s="55" t="s">
        <v>35</v>
      </c>
      <c r="C63" s="89"/>
      <c r="D63" s="89"/>
      <c r="E63" s="89"/>
      <c r="F63" s="92"/>
    </row>
    <row r="64" spans="1:6" ht="25.5" x14ac:dyDescent="0.2">
      <c r="A64" s="42">
        <v>20</v>
      </c>
      <c r="B64" s="69" t="s">
        <v>36</v>
      </c>
      <c r="C64" s="44" t="s">
        <v>37</v>
      </c>
      <c r="D64" s="44">
        <v>9</v>
      </c>
      <c r="E64" s="96"/>
      <c r="F64" s="45">
        <f>(D64*E64)</f>
        <v>0</v>
      </c>
    </row>
    <row r="65" spans="1:9" ht="25.5" x14ac:dyDescent="0.2">
      <c r="A65" s="42">
        <v>21</v>
      </c>
      <c r="B65" s="69" t="s">
        <v>38</v>
      </c>
      <c r="C65" s="44" t="s">
        <v>37</v>
      </c>
      <c r="D65" s="44">
        <v>9</v>
      </c>
      <c r="E65" s="96"/>
      <c r="F65" s="45">
        <f>(D65*E65)</f>
        <v>0</v>
      </c>
    </row>
    <row r="66" spans="1:9" ht="12.75" x14ac:dyDescent="0.2">
      <c r="A66" s="42">
        <v>22</v>
      </c>
      <c r="B66" s="69" t="s">
        <v>39</v>
      </c>
      <c r="C66" s="44" t="s">
        <v>37</v>
      </c>
      <c r="D66" s="44">
        <v>9</v>
      </c>
      <c r="E66" s="96"/>
      <c r="F66" s="45">
        <f>(D66*E66)</f>
        <v>0</v>
      </c>
    </row>
    <row r="67" spans="1:9" ht="12.75" x14ac:dyDescent="0.2">
      <c r="A67" s="42">
        <v>23</v>
      </c>
      <c r="B67" s="70" t="s">
        <v>40</v>
      </c>
      <c r="C67" s="71" t="s">
        <v>6</v>
      </c>
      <c r="D67" s="71">
        <v>72</v>
      </c>
      <c r="E67" s="96"/>
      <c r="F67" s="45">
        <f>(D67*E67)</f>
        <v>0</v>
      </c>
      <c r="I67" s="7" t="s">
        <v>41</v>
      </c>
    </row>
    <row r="68" spans="1:9" ht="12.75" x14ac:dyDescent="0.2">
      <c r="A68" s="42">
        <v>24</v>
      </c>
      <c r="B68" s="70" t="s">
        <v>42</v>
      </c>
      <c r="C68" s="71" t="s">
        <v>37</v>
      </c>
      <c r="D68" s="71">
        <v>36</v>
      </c>
      <c r="E68" s="96"/>
      <c r="F68" s="45">
        <f>(D68*E68)</f>
        <v>0</v>
      </c>
    </row>
    <row r="69" spans="1:9" ht="12.75" x14ac:dyDescent="0.2">
      <c r="A69" s="42">
        <v>25</v>
      </c>
      <c r="B69" s="70" t="s">
        <v>43</v>
      </c>
      <c r="C69" s="71" t="s">
        <v>6</v>
      </c>
      <c r="D69" s="71">
        <v>2</v>
      </c>
      <c r="E69" s="96"/>
      <c r="F69" s="72">
        <f>D69*E69</f>
        <v>0</v>
      </c>
    </row>
    <row r="70" spans="1:9" ht="25.5" x14ac:dyDescent="0.2">
      <c r="A70" s="42">
        <v>26</v>
      </c>
      <c r="B70" s="70" t="s">
        <v>44</v>
      </c>
      <c r="C70" s="71" t="s">
        <v>6</v>
      </c>
      <c r="D70" s="71">
        <v>9</v>
      </c>
      <c r="E70" s="98"/>
      <c r="F70" s="72">
        <f>D70*E70</f>
        <v>0</v>
      </c>
    </row>
    <row r="71" spans="1:9" ht="12.75" x14ac:dyDescent="0.2">
      <c r="A71" s="42">
        <v>27</v>
      </c>
      <c r="B71" s="70" t="s">
        <v>45</v>
      </c>
      <c r="C71" s="71" t="s">
        <v>46</v>
      </c>
      <c r="D71" s="71">
        <v>2</v>
      </c>
      <c r="E71" s="96"/>
      <c r="F71" s="72">
        <f>(E71*D71)</f>
        <v>0</v>
      </c>
    </row>
    <row r="72" spans="1:9" ht="38.25" x14ac:dyDescent="0.2">
      <c r="A72" s="42">
        <v>28</v>
      </c>
      <c r="B72" s="43" t="s">
        <v>47</v>
      </c>
      <c r="C72" s="44" t="s">
        <v>26</v>
      </c>
      <c r="D72" s="44">
        <v>50</v>
      </c>
      <c r="E72" s="96"/>
      <c r="F72" s="72">
        <f>(E72*D72)</f>
        <v>0</v>
      </c>
    </row>
    <row r="73" spans="1:9" ht="12.75" x14ac:dyDescent="0.2">
      <c r="A73" s="42">
        <v>29</v>
      </c>
      <c r="B73" s="70" t="s">
        <v>48</v>
      </c>
      <c r="C73" s="71" t="s">
        <v>49</v>
      </c>
      <c r="D73" s="71">
        <v>9</v>
      </c>
      <c r="E73" s="96"/>
      <c r="F73" s="72">
        <f>(E73*D73)</f>
        <v>0</v>
      </c>
    </row>
    <row r="74" spans="1:9" ht="12.75" x14ac:dyDescent="0.2">
      <c r="A74" s="47"/>
      <c r="B74" s="73" t="s">
        <v>10</v>
      </c>
      <c r="C74" s="73"/>
      <c r="D74" s="73"/>
      <c r="E74" s="73"/>
      <c r="F74" s="86">
        <f>SUM(F64:F73)</f>
        <v>0</v>
      </c>
    </row>
    <row r="75" spans="1:9" ht="9" customHeight="1" x14ac:dyDescent="0.2">
      <c r="A75" s="82"/>
      <c r="B75" s="74"/>
      <c r="C75" s="93"/>
      <c r="D75" s="93"/>
      <c r="E75" s="84"/>
      <c r="F75" s="75"/>
    </row>
    <row r="76" spans="1:9" ht="12.75" x14ac:dyDescent="0.2">
      <c r="A76" s="38"/>
      <c r="B76" s="55" t="s">
        <v>50</v>
      </c>
      <c r="C76" s="89"/>
      <c r="D76" s="89"/>
      <c r="E76" s="89"/>
      <c r="F76" s="92"/>
    </row>
    <row r="77" spans="1:9" ht="12.75" x14ac:dyDescent="0.2">
      <c r="A77" s="42">
        <v>30</v>
      </c>
      <c r="B77" s="69" t="s">
        <v>51</v>
      </c>
      <c r="C77" s="44" t="s">
        <v>3</v>
      </c>
      <c r="D77" s="44">
        <v>54</v>
      </c>
      <c r="E77" s="96"/>
      <c r="F77" s="45">
        <f>(D77*E77)</f>
        <v>0</v>
      </c>
    </row>
    <row r="78" spans="1:9" ht="12.75" x14ac:dyDescent="0.2">
      <c r="A78" s="42">
        <v>31</v>
      </c>
      <c r="B78" s="69" t="s">
        <v>52</v>
      </c>
      <c r="C78" s="44" t="s">
        <v>37</v>
      </c>
      <c r="D78" s="44">
        <v>18</v>
      </c>
      <c r="E78" s="96"/>
      <c r="F78" s="45">
        <f>(D78*E78)</f>
        <v>0</v>
      </c>
    </row>
    <row r="79" spans="1:9" ht="12.75" x14ac:dyDescent="0.2">
      <c r="A79" s="47"/>
      <c r="B79" s="73" t="s">
        <v>10</v>
      </c>
      <c r="C79" s="73" t="s">
        <v>41</v>
      </c>
      <c r="D79" s="73" t="s">
        <v>41</v>
      </c>
      <c r="E79" s="73" t="s">
        <v>41</v>
      </c>
      <c r="F79" s="86">
        <f>SUM(F77:F78)</f>
        <v>0</v>
      </c>
    </row>
    <row r="80" spans="1:9" ht="12.75" x14ac:dyDescent="0.2">
      <c r="A80" s="47"/>
      <c r="B80" s="66" t="s">
        <v>53</v>
      </c>
      <c r="C80" s="66"/>
      <c r="D80" s="66"/>
      <c r="E80" s="66"/>
      <c r="F80" s="91">
        <f>F74+F79</f>
        <v>0</v>
      </c>
    </row>
    <row r="81" spans="1:6" ht="12.75" x14ac:dyDescent="0.2">
      <c r="A81" s="51"/>
      <c r="B81" s="64"/>
      <c r="C81" s="53"/>
      <c r="D81" s="53"/>
      <c r="E81" s="53"/>
      <c r="F81" s="94"/>
    </row>
    <row r="82" spans="1:6" ht="15.75" x14ac:dyDescent="0.25">
      <c r="A82" s="82"/>
      <c r="B82" s="83" t="s">
        <v>54</v>
      </c>
      <c r="C82" s="84"/>
      <c r="D82" s="84"/>
      <c r="E82" s="84"/>
      <c r="F82" s="41"/>
    </row>
    <row r="83" spans="1:6" ht="12.75" x14ac:dyDescent="0.2">
      <c r="A83" s="38"/>
      <c r="B83" s="55" t="s">
        <v>55</v>
      </c>
      <c r="C83" s="89"/>
      <c r="D83" s="89"/>
      <c r="E83" s="89"/>
      <c r="F83" s="57"/>
    </row>
    <row r="84" spans="1:6" ht="12.75" x14ac:dyDescent="0.2">
      <c r="A84" s="42">
        <v>32</v>
      </c>
      <c r="B84" s="43" t="s">
        <v>56</v>
      </c>
      <c r="C84" s="76" t="s">
        <v>6</v>
      </c>
      <c r="D84" s="44">
        <v>40</v>
      </c>
      <c r="E84" s="96"/>
      <c r="F84" s="45">
        <f>D84*E84</f>
        <v>0</v>
      </c>
    </row>
    <row r="85" spans="1:6" ht="12.75" x14ac:dyDescent="0.2">
      <c r="A85" s="42">
        <v>33</v>
      </c>
      <c r="B85" s="69" t="s">
        <v>57</v>
      </c>
      <c r="C85" s="44" t="s">
        <v>37</v>
      </c>
      <c r="D85" s="44">
        <v>36</v>
      </c>
      <c r="E85" s="96"/>
      <c r="F85" s="45">
        <f>D85*E85</f>
        <v>0</v>
      </c>
    </row>
    <row r="86" spans="1:6" ht="12.75" x14ac:dyDescent="0.2">
      <c r="A86" s="42">
        <v>34</v>
      </c>
      <c r="B86" s="77" t="s">
        <v>58</v>
      </c>
      <c r="C86" s="78" t="s">
        <v>37</v>
      </c>
      <c r="D86" s="78">
        <v>10</v>
      </c>
      <c r="E86" s="97"/>
      <c r="F86" s="45">
        <f>D86*E86</f>
        <v>0</v>
      </c>
    </row>
    <row r="87" spans="1:6" ht="12.75" x14ac:dyDescent="0.2">
      <c r="A87" s="47"/>
      <c r="B87" s="73" t="s">
        <v>10</v>
      </c>
      <c r="C87" s="73"/>
      <c r="D87" s="73"/>
      <c r="E87" s="73"/>
      <c r="F87" s="86">
        <f>SUM(F84:F86)</f>
        <v>0</v>
      </c>
    </row>
    <row r="88" spans="1:6" ht="10.5" customHeight="1" x14ac:dyDescent="0.2">
      <c r="A88" s="51"/>
      <c r="B88" s="52"/>
      <c r="C88" s="62"/>
      <c r="D88" s="62"/>
      <c r="E88" s="62"/>
      <c r="F88" s="54"/>
    </row>
    <row r="89" spans="1:6" ht="12.75" x14ac:dyDescent="0.2">
      <c r="A89" s="38"/>
      <c r="B89" s="85" t="s">
        <v>59</v>
      </c>
      <c r="C89" s="85"/>
      <c r="D89" s="85"/>
      <c r="E89" s="85"/>
      <c r="F89" s="65"/>
    </row>
    <row r="90" spans="1:6" ht="12.75" x14ac:dyDescent="0.2">
      <c r="A90" s="42">
        <v>35</v>
      </c>
      <c r="B90" s="43" t="s">
        <v>60</v>
      </c>
      <c r="C90" s="59" t="s">
        <v>3</v>
      </c>
      <c r="D90" s="59">
        <v>10</v>
      </c>
      <c r="E90" s="95"/>
      <c r="F90" s="45">
        <f>(D90*E90)</f>
        <v>0</v>
      </c>
    </row>
    <row r="91" spans="1:6" ht="25.5" x14ac:dyDescent="0.2">
      <c r="A91" s="42">
        <v>36</v>
      </c>
      <c r="B91" s="43" t="s">
        <v>61</v>
      </c>
      <c r="C91" s="44" t="s">
        <v>3</v>
      </c>
      <c r="D91" s="44">
        <v>10</v>
      </c>
      <c r="E91" s="96"/>
      <c r="F91" s="45">
        <f>(D91*E91)</f>
        <v>0</v>
      </c>
    </row>
    <row r="92" spans="1:6" ht="25.5" x14ac:dyDescent="0.2">
      <c r="A92" s="42">
        <v>37</v>
      </c>
      <c r="B92" s="61" t="s">
        <v>62</v>
      </c>
      <c r="C92" s="44" t="s">
        <v>3</v>
      </c>
      <c r="D92" s="44">
        <v>10</v>
      </c>
      <c r="E92" s="96"/>
      <c r="F92" s="45">
        <f>(D92*E92)</f>
        <v>0</v>
      </c>
    </row>
    <row r="93" spans="1:6" ht="12.75" x14ac:dyDescent="0.2">
      <c r="A93" s="47"/>
      <c r="B93" s="73" t="s">
        <v>10</v>
      </c>
      <c r="C93" s="73"/>
      <c r="D93" s="73"/>
      <c r="E93" s="73"/>
      <c r="F93" s="86">
        <f>SUM(F90:F92)</f>
        <v>0</v>
      </c>
    </row>
    <row r="94" spans="1:6" ht="12.75" x14ac:dyDescent="0.2">
      <c r="A94" s="47"/>
      <c r="B94" s="66" t="s">
        <v>63</v>
      </c>
      <c r="C94" s="66"/>
      <c r="D94" s="66"/>
      <c r="E94" s="66"/>
      <c r="F94" s="91">
        <f>F87+F93</f>
        <v>0</v>
      </c>
    </row>
    <row r="95" spans="1:6" ht="12.75" x14ac:dyDescent="0.2">
      <c r="A95" s="79"/>
      <c r="B95" s="67"/>
      <c r="C95" s="40"/>
      <c r="D95" s="40"/>
      <c r="E95" s="40"/>
      <c r="F95" s="68"/>
    </row>
    <row r="96" spans="1:6" ht="9" customHeight="1" x14ac:dyDescent="0.2">
      <c r="A96" s="79"/>
      <c r="B96" s="67"/>
      <c r="C96" s="40"/>
      <c r="D96" s="40"/>
      <c r="E96" s="40"/>
      <c r="F96" s="68"/>
    </row>
    <row r="97" spans="1:8" ht="12.75" x14ac:dyDescent="0.2">
      <c r="A97" s="79"/>
      <c r="B97" s="80" t="s">
        <v>64</v>
      </c>
      <c r="C97" s="40"/>
      <c r="D97" s="40"/>
      <c r="E97" s="40"/>
      <c r="F97" s="68"/>
    </row>
    <row r="98" spans="1:8" ht="12.75" x14ac:dyDescent="0.2">
      <c r="A98" s="79"/>
      <c r="B98" s="99" t="s">
        <v>65</v>
      </c>
      <c r="C98" s="100"/>
      <c r="D98" s="100"/>
      <c r="E98" s="101"/>
      <c r="F98" s="100">
        <f>F93+F79+F59+F53+F37</f>
        <v>0</v>
      </c>
      <c r="G98" s="25"/>
    </row>
    <row r="99" spans="1:8" ht="12.75" x14ac:dyDescent="0.2">
      <c r="A99" s="79"/>
      <c r="B99" s="99" t="s">
        <v>66</v>
      </c>
      <c r="C99" s="100"/>
      <c r="D99" s="100"/>
      <c r="E99" s="101"/>
      <c r="F99" s="100">
        <f>F87+F74+F27</f>
        <v>0</v>
      </c>
      <c r="G99" s="25"/>
    </row>
    <row r="100" spans="1:8" ht="12.75" x14ac:dyDescent="0.2">
      <c r="A100" s="79"/>
      <c r="B100" s="99" t="s">
        <v>67</v>
      </c>
      <c r="C100" s="100"/>
      <c r="D100" s="100"/>
      <c r="E100" s="101"/>
      <c r="F100" s="100">
        <f>F47</f>
        <v>0</v>
      </c>
      <c r="G100" s="25"/>
    </row>
    <row r="101" spans="1:8" ht="15.75" x14ac:dyDescent="0.25">
      <c r="B101" s="31" t="s">
        <v>68</v>
      </c>
      <c r="C101" s="32"/>
      <c r="D101" s="32"/>
      <c r="E101" s="33"/>
      <c r="F101" s="34">
        <f>SUM(F98:F100)</f>
        <v>0</v>
      </c>
      <c r="G101" s="26"/>
    </row>
    <row r="102" spans="1:8" x14ac:dyDescent="0.2">
      <c r="B102" s="9"/>
      <c r="C102" s="10"/>
    </row>
    <row r="103" spans="1:8" ht="12.75" x14ac:dyDescent="0.2">
      <c r="B103" s="99" t="s">
        <v>69</v>
      </c>
      <c r="C103" s="102"/>
      <c r="D103" s="102"/>
      <c r="E103" s="102"/>
      <c r="F103" s="102">
        <f>(F99*0.03)</f>
        <v>0</v>
      </c>
      <c r="G103" s="27"/>
      <c r="H103" s="27"/>
    </row>
    <row r="104" spans="1:8" ht="12.75" x14ac:dyDescent="0.2">
      <c r="B104" s="99" t="s">
        <v>70</v>
      </c>
      <c r="C104" s="102"/>
      <c r="D104" s="102"/>
      <c r="E104" s="102"/>
      <c r="F104" s="102">
        <f>(F100*0.036)</f>
        <v>0</v>
      </c>
      <c r="G104" s="27"/>
      <c r="H104" s="27"/>
    </row>
    <row r="105" spans="1:8" ht="12.75" x14ac:dyDescent="0.2">
      <c r="B105" s="99" t="s">
        <v>71</v>
      </c>
      <c r="C105" s="102"/>
      <c r="D105" s="102"/>
      <c r="E105" s="102"/>
      <c r="F105" s="102">
        <f>F98*0.05</f>
        <v>0</v>
      </c>
      <c r="G105" s="27"/>
      <c r="H105" s="27"/>
    </row>
    <row r="106" spans="1:8" ht="12.75" x14ac:dyDescent="0.2">
      <c r="B106" s="99" t="s">
        <v>72</v>
      </c>
      <c r="C106" s="102"/>
      <c r="D106" s="102"/>
      <c r="E106" s="102"/>
      <c r="F106" s="102">
        <f>(F98+F99)*0.06</f>
        <v>0</v>
      </c>
      <c r="G106" s="27"/>
      <c r="H106" s="27"/>
    </row>
    <row r="107" spans="1:8" ht="25.5" x14ac:dyDescent="0.2">
      <c r="B107" s="99" t="s">
        <v>73</v>
      </c>
      <c r="C107" s="102"/>
      <c r="D107" s="102"/>
      <c r="E107" s="102"/>
      <c r="F107" s="103"/>
      <c r="G107" s="27"/>
      <c r="H107" s="27"/>
    </row>
    <row r="108" spans="1:8" ht="12.75" x14ac:dyDescent="0.2">
      <c r="B108" s="99" t="s">
        <v>74</v>
      </c>
      <c r="C108" s="102"/>
      <c r="D108" s="102"/>
      <c r="E108" s="102"/>
      <c r="F108" s="103"/>
      <c r="G108" s="27"/>
      <c r="H108" s="27"/>
    </row>
    <row r="109" spans="1:8" ht="25.5" x14ac:dyDescent="0.2">
      <c r="B109" s="99" t="s">
        <v>75</v>
      </c>
      <c r="C109" s="102"/>
      <c r="D109" s="102"/>
      <c r="E109" s="102"/>
      <c r="F109" s="103"/>
      <c r="G109" s="27"/>
      <c r="H109" s="27"/>
    </row>
    <row r="110" spans="1:8" ht="15.75" x14ac:dyDescent="0.25">
      <c r="C110" s="28"/>
      <c r="D110" s="28"/>
      <c r="E110" s="28"/>
      <c r="F110" s="34">
        <f>SUM(F103:H109)</f>
        <v>0</v>
      </c>
      <c r="G110" s="28"/>
      <c r="H110" s="28"/>
    </row>
    <row r="111" spans="1:8" x14ac:dyDescent="0.2">
      <c r="B111" s="8"/>
    </row>
    <row r="112" spans="1:8" ht="15.75" x14ac:dyDescent="0.25">
      <c r="B112" s="29" t="s">
        <v>91</v>
      </c>
      <c r="C112" s="12"/>
      <c r="D112" s="12"/>
      <c r="E112" s="12"/>
      <c r="F112" s="30">
        <f>(F101+F110)</f>
        <v>0</v>
      </c>
      <c r="G112" s="11"/>
      <c r="H112" s="11"/>
    </row>
  </sheetData>
  <mergeCells count="21">
    <mergeCell ref="C17:E17"/>
    <mergeCell ref="B79:E79"/>
    <mergeCell ref="D14:F14"/>
    <mergeCell ref="C5:F5"/>
    <mergeCell ref="C7:F7"/>
    <mergeCell ref="D12:F12"/>
    <mergeCell ref="B89:F89"/>
    <mergeCell ref="B94:E94"/>
    <mergeCell ref="C112:E112"/>
    <mergeCell ref="B93:E93"/>
    <mergeCell ref="B59:E59"/>
    <mergeCell ref="B80:E80"/>
    <mergeCell ref="B87:E87"/>
    <mergeCell ref="B27:E27"/>
    <mergeCell ref="B60:E60"/>
    <mergeCell ref="B74:E74"/>
    <mergeCell ref="B37:E37"/>
    <mergeCell ref="B40:F40"/>
    <mergeCell ref="B47:E47"/>
    <mergeCell ref="B53:E53"/>
    <mergeCell ref="B55:F5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Prorok Tomáš Mgr.</cp:lastModifiedBy>
  <cp:lastPrinted>2023-05-17T10:14:47Z</cp:lastPrinted>
  <dcterms:created xsi:type="dcterms:W3CDTF">2023-04-05T05:58:18Z</dcterms:created>
  <dcterms:modified xsi:type="dcterms:W3CDTF">2024-01-17T14:39:28Z</dcterms:modified>
</cp:coreProperties>
</file>